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680" windowHeight="8430"/>
  </bookViews>
  <sheets>
    <sheet name="P&amp;L pol" sheetId="5" r:id="rId1"/>
    <sheet name="P&amp;L eng " sheetId="2" r:id="rId2"/>
    <sheet name="P&amp;L eng EUR" sheetId="6" r:id="rId3"/>
    <sheet name="Arkusz2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xliuwt54j27" localSheetId="2">'[1]wybrane dane finansowe 1'!#REF!</definedName>
    <definedName name="__xliuwt54j27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2">'[1]wybrane dane finansowe 1'!#REF!</definedName>
    <definedName name="_0zy53w50mo">'[1]wybrane dane finansowe 1'!#REF!</definedName>
    <definedName name="_12jb805072c" localSheetId="2">'[1]wybrane dane finansowe 1'!#REF!</definedName>
    <definedName name="_12jb805072c">'[1]wybrane dane finansowe 1'!#REF!</definedName>
    <definedName name="_15hyhl54j1h" localSheetId="2">'[1]wybrane dane finansowe 1'!#REF!</definedName>
    <definedName name="_15hyhl54j1h">'[1]wybrane dane finansowe 1'!#REF!</definedName>
    <definedName name="_17k5f55361l" localSheetId="2">'[1]wybrane dane finansowe 1'!#REF!</definedName>
    <definedName name="_17k5f55361l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2">'[1]wybrane dane finansowe 1'!#REF!</definedName>
    <definedName name="_1mknu25071u">'[1]wybrane dane finansowe 1'!#REF!</definedName>
    <definedName name="_1mota" localSheetId="2">#REF!</definedName>
    <definedName name="_1nuci854j18" localSheetId="2">'[1]wybrane dane finansowe 1'!#REF!</definedName>
    <definedName name="_1nuci854j18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2">'[1]wybrane dane finansowe 1'!#REF!</definedName>
    <definedName name="_1zcnpj507w">'[1]wybrane dane finansowe 1'!#REF!</definedName>
    <definedName name="_23c64i5072g" localSheetId="2">'[1]wybrane dane finansowe 1'!#REF!</definedName>
    <definedName name="_23c64i5072g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2">'[1]wybrane dane finansowe 1'!#REF!</definedName>
    <definedName name="_2kbf3v53q2l">'[1]wybrane dane finansowe 1'!#REF!</definedName>
    <definedName name="_2mota">#REF!</definedName>
    <definedName name="_2n8c8u4y2f" localSheetId="2">'[1]wybrane dane finansowe 1'!#REF!</definedName>
    <definedName name="_2n8c8u4y2f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2">'[1]wybrane dane finansowe 1'!#REF!</definedName>
    <definedName name="_2zna1_8ebqbygi1d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2">'[1]wybrane dane finansowe 1'!#REF!</definedName>
    <definedName name="_3yrlgz53qi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2">'[1]wybrane dane finansowe 1'!#REF!</definedName>
    <definedName name="_4xmmb95071c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2">'[1]wybrane dane finansowe 1'!#REF!</definedName>
    <definedName name="_5zxb4e536y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2">'[1]wybrane dane finansowe 1'!#REF!</definedName>
    <definedName name="_7y2jrc5361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2">'[1]wybrane dane finansowe 1'!#REF!</definedName>
    <definedName name="_8wici354j2k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2">'[1]wybrane dane finansowe 1'!#REF!</definedName>
    <definedName name="_wb68iw53qo">'[1]wybrane dane finansowe 1'!#REF!</definedName>
    <definedName name="_wbk1">[0]!_wbk1</definedName>
    <definedName name="_wblgou4zlh" localSheetId="2">'[1]wybrane dane finansowe 1'!#REF!</definedName>
    <definedName name="_wblgou4zlh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2">'[1]wybrane dane finansowe 1'!#REF!</definedName>
    <definedName name="_zy8m6050m2q">'[1]wybrane dane finansowe 1'!#REF!</definedName>
    <definedName name="a" hidden="1">{"'BZ SA P&amp;l (fORECAST)'!$A$1:$BR$26"}</definedName>
    <definedName name="aa">[0]!aa</definedName>
    <definedName name="aaa" hidden="1">#N/A</definedName>
    <definedName name="aqa">[0]!aqa</definedName>
    <definedName name="b" hidden="1">{"'BZ SA P&amp;l (fORECAST)'!$A$1:$BR$26"}</definedName>
    <definedName name="_xlnm.Database">#REF!</definedName>
    <definedName name="bb">[0]!bb</definedName>
    <definedName name="bbb">[0]!bbb</definedName>
    <definedName name="bbbb">[0]!bbbb</definedName>
    <definedName name="bbbbb">[0]!bbbbb</definedName>
    <definedName name="Bilans_AIB">#REF!</definedName>
    <definedName name="Bilans_KPWiG">[2]lista!$H$2:$H$18</definedName>
    <definedName name="Bilans_zarzadcza">[2]lista!$F$2:$F$19</definedName>
    <definedName name="Branza">#REF!</definedName>
    <definedName name="broker" localSheetId="1">'P&amp;L eng '!broker</definedName>
    <definedName name="broker" localSheetId="2">'P&amp;L eng EUR'!broker</definedName>
    <definedName name="broker">'P&amp;L eng '!broker</definedName>
    <definedName name="BS_2">#REF!</definedName>
    <definedName name="BS_Bank">#REF!</definedName>
    <definedName name="BS001_podm._powiąz.">#REF!</definedName>
    <definedName name="bzwbk">[0]!bzwbk</definedName>
    <definedName name="ccc">[0]!ccc</definedName>
    <definedName name="cccc" hidden="1">{"'BZ SA P&amp;l (fORECAST)'!$A$1:$BR$26"}</definedName>
    <definedName name="ccccc" hidden="1">{"'BZ SA P&amp;l (fORECAST)'!$A$1:$BR$26"}</definedName>
    <definedName name="CF_7">#REF!</definedName>
    <definedName name="CHARAKTER_POWIĄZANIA">#REF!</definedName>
    <definedName name="CZERWIEC___JUNE__1999">#REF!</definedName>
    <definedName name="ddcddd" localSheetId="2">'[3]wybrane dane finansowe 1'!#REF!</definedName>
    <definedName name="ddcddd">'[3]wybrane dane finansowe 1'!#REF!</definedName>
    <definedName name="dddd">[0]!dddd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>[0]!eeee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2">#REF!</definedName>
    <definedName name="ela">#REF!</definedName>
    <definedName name="ff" hidden="1">[0]!ff</definedName>
    <definedName name="fff">[0]!fff</definedName>
    <definedName name="ffff">[0]!ffff</definedName>
    <definedName name="fffff">[0]!fffff</definedName>
    <definedName name="ffffff">[0]!ffffff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>[0]!ggg</definedName>
    <definedName name="gggg">[0]!gggg</definedName>
    <definedName name="ggggg">[0]!ggggg</definedName>
    <definedName name="Grading">#REF!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>[0]!hh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>[0]!hhhhh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>#REF!</definedName>
    <definedName name="jednostka_raportująca">[4]lista!$B$2:$B$3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 localSheetId="2">[5]Kapitały!#REF!</definedName>
    <definedName name="K_PF">[5]Kapitały!#REF!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>#REF!</definedName>
    <definedName name="KS_310306">#REF!</definedName>
    <definedName name="KS_311204">#REF!</definedName>
    <definedName name="KS_311205">#REF!</definedName>
    <definedName name="KW_MB2004">#REF!</definedName>
    <definedName name="kwiecień_bez_FIAT">[0]!kwiecień_bez_FIAT</definedName>
    <definedName name="Link">#REF!</definedName>
    <definedName name="lip">[0]!lip</definedName>
    <definedName name="ll">'[7]Noty bilans'!$A$49:$C$61</definedName>
    <definedName name="llll">'[7]Noty bilans'!$A$149:$C$180</definedName>
    <definedName name="mar" hidden="1">{"'BZ SA P&amp;l (fORECAST)'!$A$1:$BR$26"}</definedName>
    <definedName name="met_kon">#REF!</definedName>
    <definedName name="METODA_KONSOLIDACJI">#REF!</definedName>
    <definedName name="miesiące">#REF!</definedName>
    <definedName name="mist" hidden="1">{"'BZ SA P&amp;l (fORECAST)'!$A$1:$BR$26"}</definedName>
    <definedName name="mm">[0]!mm</definedName>
    <definedName name="mmm">[0]!mmm</definedName>
    <definedName name="mmmm">[0]!mmmm</definedName>
    <definedName name="mmmmm">[0]!mmmmm</definedName>
    <definedName name="month">#REF!</definedName>
    <definedName name="motable">#REF!</definedName>
    <definedName name="Movements">#REF!</definedName>
    <definedName name="NB_30a" localSheetId="2">'[5]Noty bilans'!#REF!</definedName>
    <definedName name="NB_30a">'[5]Noty bilans'!#REF!</definedName>
    <definedName name="NB_N19" localSheetId="2">'[7]Noty bilans'!#REF!</definedName>
    <definedName name="NB_N19">'[7]Noty bilans'!#REF!</definedName>
    <definedName name="NB_N31" localSheetId="2">'[5]Noty bilans'!#REF!</definedName>
    <definedName name="NB_N31">'[5]Noty bilans'!#REF!</definedName>
    <definedName name="NB_Wnip" localSheetId="2">'[5]Noty bilans 31,32,38,54'!#REF!</definedName>
    <definedName name="NB_Wnip">'[5]Noty bilans 31,32,38,54'!#REF!</definedName>
    <definedName name="NNB_23" localSheetId="2">'[7]Noty bilans 22,23,29'!#REF!</definedName>
    <definedName name="NNB_23">'[7]Noty bilans 22,23,29'!#REF!</definedName>
    <definedName name="nnnnn">[0]!nnnnn</definedName>
    <definedName name="Nota_01_SBB_A">#REF!</definedName>
    <definedName name="Nota_02_SBB_A">#REF!</definedName>
    <definedName name="Nota_03_SBB_A" localSheetId="2">#REF!</definedName>
    <definedName name="Nota_03_SBB_A">#REF!</definedName>
    <definedName name="Nota_04_SBB_A">#REF!</definedName>
    <definedName name="Nota_05_SBB_A">#REF!</definedName>
    <definedName name="Nota_06_SBB_A">#REF!</definedName>
    <definedName name="Nota_07_SBB_A">#REF!</definedName>
    <definedName name="Nota_08_SBB_A">#REF!</definedName>
    <definedName name="Nota_09_SBB_A">#REF!</definedName>
    <definedName name="Nota_1_SBB_A" localSheetId="2">#REF!</definedName>
    <definedName name="Nota_1_SBB_A">#REF!</definedName>
    <definedName name="Nota_10_SBB_A">#REF!</definedName>
    <definedName name="Nota_11_SBB_A">#REF!</definedName>
    <definedName name="Nota_12_SBB_A">#REF!</definedName>
    <definedName name="Nota_13_SBB_P" localSheetId="2">#REF!</definedName>
    <definedName name="Nota_13_SBB_P">#REF!</definedName>
    <definedName name="Nota_14_SBB_P">#REF!</definedName>
    <definedName name="Nota_15_SBB_P">#REF!</definedName>
    <definedName name="Nota_16_SBB_P">#REF!</definedName>
    <definedName name="Nota_17_SBB_P">#REF!</definedName>
    <definedName name="Nota_18_SBB_P">#REF!</definedName>
    <definedName name="Nota_19_SBB_P">#REF!</definedName>
    <definedName name="Nota_2_SBB_A">#REF!</definedName>
    <definedName name="Nota_20_SBB_P">#REF!</definedName>
    <definedName name="Nota_21_SBB_P">#REF!</definedName>
    <definedName name="Nota_22_SBB_P">#REF!</definedName>
    <definedName name="Nota_23_SBB_P">#REF!</definedName>
    <definedName name="Nota_24_SBB_P">#REF!</definedName>
    <definedName name="Nota_25">#REF!</definedName>
    <definedName name="Nota_26_SBB_PP">#REF!</definedName>
    <definedName name="Nota_27_SRZiS">#REF!</definedName>
    <definedName name="Nota_27_SRZiSB">#REF!</definedName>
    <definedName name="Nota_28_SRZiS">#REF!</definedName>
    <definedName name="Nota_28_SRZiSB">#REF!</definedName>
    <definedName name="Nota_29_SRZiSB">#REF!</definedName>
    <definedName name="Nota_3_SBB_A">#REF!</definedName>
    <definedName name="Nota_30_SRZiSB">#REF!</definedName>
    <definedName name="Nota_31_SRZiSB">#REF!</definedName>
    <definedName name="Nota_32_SRZiSB">#REF!</definedName>
    <definedName name="Nota_33_SRZiSB">#REF!</definedName>
    <definedName name="Nota_34_SRZiSB">#REF!</definedName>
    <definedName name="Nota_35_SRZiSB">#REF!</definedName>
    <definedName name="Nota_36_SRZiSB">#REF!</definedName>
    <definedName name="Nota_37_SRZiSB">#REF!</definedName>
    <definedName name="Nota_38_SRZiSB">#REF!</definedName>
    <definedName name="Nota_39_SRZiSB">#REF!</definedName>
    <definedName name="Nota_4_SBB_A">#REF!</definedName>
    <definedName name="Nota_40_SRZiSB">#REF!</definedName>
    <definedName name="Nota_41_SRZiSB">#REF!</definedName>
    <definedName name="Nota_5_SBB_A">#REF!</definedName>
    <definedName name="Nota_6_SBB_A">#REF!</definedName>
    <definedName name="Nota_7_SBB_A">#REF!</definedName>
    <definedName name="Nota_8_SBB_A">#REF!</definedName>
    <definedName name="Noty_do_SRPPB">#REF!</definedName>
    <definedName name="NR_N10" localSheetId="2">'[5]Noty rachunek'!#REF!</definedName>
    <definedName name="NR_N10">'[5]Noty rachunek'!#REF!</definedName>
    <definedName name="NR_N4" localSheetId="2">'[8]Noty rachunek'!#REF!</definedName>
    <definedName name="NR_N4">'[8]Noty rachunek'!#REF!</definedName>
    <definedName name="NR_N5" localSheetId="2">'[8]Noty rachunek'!#REF!</definedName>
    <definedName name="NR_N5">'[8]Noty rachunek'!#REF!</definedName>
    <definedName name="_xlnm.Print_Area" localSheetId="1">'P&amp;L eng '!$B$1:$J$30</definedName>
    <definedName name="_xlnm.Print_Area" localSheetId="2">'P&amp;L eng EUR'!$B$1:$J$30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>#REF!</definedName>
    <definedName name="PL_3">#REF!</definedName>
    <definedName name="PL_9">#REF!</definedName>
    <definedName name="PL3QS">#REF!</definedName>
    <definedName name="POI">[0]!POI</definedName>
    <definedName name="POKILO" hidden="1">{"'BZ SA P&amp;l (fORECAST)'!$A$1:$BR$26"}</definedName>
    <definedName name="pooi" localSheetId="2">'[3]wybrane dane finansowe 1'!#REF!</definedName>
    <definedName name="pooi">'[3]wybrane dane finansowe 1'!#REF!</definedName>
    <definedName name="portfel_bp">#REF!</definedName>
    <definedName name="powiazanie">#REF!</definedName>
    <definedName name="Pozycje_bilans_wg_KPWiG">[4]lista!$C$2:$C$18</definedName>
    <definedName name="Pozycje_RZiS_wg_KPWiG">[9]lista!$D$2:$D$6</definedName>
    <definedName name="ppkl" localSheetId="2">'[3]wybrane dane finansowe 1'!#REF!</definedName>
    <definedName name="ppkl">'[3]wybrane dane finansowe 1'!#REF!</definedName>
    <definedName name="PPP" hidden="1">{"'BZ SA P&amp;l (fORECAST)'!$A$1:$BR$26"}</definedName>
    <definedName name="qerde">[0]!qerde</definedName>
    <definedName name="qq">[0]!qq</definedName>
    <definedName name="rrrrrrrrrr" localSheetId="2">'[3]wybrane dane finansowe 1'!#REF!</definedName>
    <definedName name="rrrrrrrrrr">'[3]wybrane dane finansowe 1'!#REF!</definedName>
    <definedName name="RZiS_AIB">#REF!</definedName>
    <definedName name="RZiS_KPWiG">[2]lista!$E$2:$E$15</definedName>
    <definedName name="RZiS_zarzadcza">[2]lista!$C$2:$C$71</definedName>
    <definedName name="s">[0]!s</definedName>
    <definedName name="saa">[0]!saa</definedName>
    <definedName name="SBB_N_08_A">#REF!</definedName>
    <definedName name="SBB_N_17_A">#REF!</definedName>
    <definedName name="SBB_N_18_A">#REF!</definedName>
    <definedName name="SBB_N_19_A">#REF!</definedName>
    <definedName name="SBB_N_20_A">#REF!</definedName>
    <definedName name="SBB_N_21_A">#REF!</definedName>
    <definedName name="SBB_N_22_A">#REF!</definedName>
    <definedName name="SBB_N_23_A">#REF!</definedName>
    <definedName name="SBB_N_24_A">#REF!</definedName>
    <definedName name="SBB_N_28_P">#REF!</definedName>
    <definedName name="SBB_N_28_W1A">#REF!</definedName>
    <definedName name="SBB_N_29_P">#REF!</definedName>
    <definedName name="SBB_N_30_P">#REF!</definedName>
    <definedName name="SBB_N_31_P">#REF!</definedName>
    <definedName name="SBB_N_32_P">#REF!</definedName>
    <definedName name="SBB_N_33_P">#REF!</definedName>
    <definedName name="SBB_N_34_P">#REF!</definedName>
    <definedName name="SBB_N_35_P">#REF!</definedName>
    <definedName name="SBB_N_36_P">#REF!</definedName>
    <definedName name="SBB_N_37_WW">#REF!</definedName>
    <definedName name="SBB_N_38_W1A">#REF!</definedName>
    <definedName name="SBB_N_39_PP">#REF!</definedName>
    <definedName name="SBB_N10_A">#REF!</definedName>
    <definedName name="SBB_N1A">#REF!</definedName>
    <definedName name="SBB_N2A">#REF!</definedName>
    <definedName name="SBB_N3A">#REF!</definedName>
    <definedName name="SBB_N4A">#REF!</definedName>
    <definedName name="SBB_N5A">#REF!</definedName>
    <definedName name="SBB_N6A">#REF!</definedName>
    <definedName name="SBB_N7A">#REF!</definedName>
    <definedName name="SBB_N8A">#REF!</definedName>
    <definedName name="SEG_B_06" localSheetId="2">'[11]SEG 30-09-2007'!#REF!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hidden="1">{"'BZ SA P&amp;l (fORECAST)'!$A$1:$BR$26"}</definedName>
    <definedName name="SRZiS">'[12]P&amp;L 3'!$A$3:$G$37,'[12]P&amp;L 3'!$H$3:$H$37</definedName>
    <definedName name="SRZiS_N_40">#REF!</definedName>
    <definedName name="SRZiS_N_41">#REF!</definedName>
    <definedName name="SRZiS_N_42">#REF!</definedName>
    <definedName name="SRZiS_N_43">#REF!</definedName>
    <definedName name="SRZiS_N_44">#REF!</definedName>
    <definedName name="SRZiS_N_45">#REF!</definedName>
    <definedName name="SRZiS_N_46">#REF!</definedName>
    <definedName name="SRZiS_N_47">#REF!</definedName>
    <definedName name="SRZiS_N_48">#REF!</definedName>
    <definedName name="SRZiSB_N_44">#REF!</definedName>
    <definedName name="SRZiSB_N_45">#REF!</definedName>
    <definedName name="SRZiSB_N_46">#REF!</definedName>
    <definedName name="SRZiSB_N_47">#REF!</definedName>
    <definedName name="SRZiSB_N_48">#REF!</definedName>
    <definedName name="SRZiSB_N_49">#REF!</definedName>
    <definedName name="SRZiSB_N_50">#REF!</definedName>
    <definedName name="SRZiSB_N_51">#REF!</definedName>
    <definedName name="SRZiSB_N_52">#REF!</definedName>
    <definedName name="SRZiSB_N_53">#REF!</definedName>
    <definedName name="SRZiSB_N_54">#REF!</definedName>
    <definedName name="SRZiSB_N_55">#REF!</definedName>
    <definedName name="SRZiSB_N_56">#REF!</definedName>
    <definedName name="SRZiSB_N_57">#REF!</definedName>
    <definedName name="SRZiSB_N_58">#REF!</definedName>
    <definedName name="SRZiSB_N_59">#REF!</definedName>
    <definedName name="ss">[0]!ss</definedName>
    <definedName name="sssss">[0]!sssss</definedName>
    <definedName name="Summary">#REF!</definedName>
    <definedName name="sy" hidden="1">{"'BZ SA P&amp;l (fORECAST)'!$A$1:$BR$26"}</definedName>
    <definedName name="sys" hidden="1">{"'BZ SA P&amp;l (fORECAST)'!$A$1:$BR$26"}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 localSheetId="2">'[11]TW-pozabilans'!#REF!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_xlnm.Print_Titles" localSheetId="1">'P&amp;L eng '!$A:$B</definedName>
    <definedName name="_xlnm.Print_Titles" localSheetId="2">'P&amp;L eng EUR'!$A:$B</definedName>
    <definedName name="u">[0]!u</definedName>
    <definedName name="uchwała_CA_1">#REF!</definedName>
    <definedName name="udz_m" hidden="1">{"'BZ SA P&amp;l (fORECAST)'!$A$1:$BR$26"}</definedName>
    <definedName name="uu">[0]!uu</definedName>
    <definedName name="uuu">[0]!uuu</definedName>
    <definedName name="uuuu">[0]!uuuu</definedName>
    <definedName name="uuuuuu">[0]!uuuuuu</definedName>
    <definedName name="vv">[0]!vv</definedName>
    <definedName name="vvv">[0]!vvv</definedName>
    <definedName name="wbk" localSheetId="1">'P&amp;L eng '!wbk</definedName>
    <definedName name="wbk" localSheetId="2">'P&amp;L eng EUR'!wbk</definedName>
    <definedName name="wbk">'P&amp;L eng '!wbk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>[0]!ww</definedName>
    <definedName name="www">[0]!www</definedName>
    <definedName name="WYBRANE_DANE">#REF!</definedName>
    <definedName name="wydruk">#REF!</definedName>
    <definedName name="Wykres4" hidden="1">{"Bilans płatniczy narastająco",#N/A,TRUE,"Bilans płatniczy narastająco"}</definedName>
    <definedName name="xxx">[0]!xxx</definedName>
    <definedName name="Z_125C78BA_D867_47D1_A11F_3136D301DF29_.wvu.PrintTitles" localSheetId="1" hidden="1">'P&amp;L eng '!$A:$B</definedName>
    <definedName name="Z_125C78BA_D867_47D1_A11F_3136D301DF29_.wvu.PrintTitles" localSheetId="2" hidden="1">'P&amp;L eng EUR'!$A:$B</definedName>
    <definedName name="Z_A">[0]!Z_A</definedName>
    <definedName name="Z_ED54A16F_4B72_4859_9335_463F05020B50_.wvu.PrintTitles" localSheetId="1" hidden="1">'P&amp;L eng '!$A:$B</definedName>
    <definedName name="Z_ED54A16F_4B72_4859_9335_463F05020B50_.wvu.PrintTitles" localSheetId="2" hidden="1">'P&amp;L eng EUR'!$A:$B</definedName>
    <definedName name="zmienna">#REF!</definedName>
    <definedName name="zobow.warunkowe2004" localSheetId="2">'[11]TW-pozabilans'!#REF!</definedName>
    <definedName name="zobow.warunkowe2004">'[11]TW-pozabilans'!#REF!</definedName>
  </definedNames>
  <calcPr calcId="125725"/>
</workbook>
</file>

<file path=xl/calcChain.xml><?xml version="1.0" encoding="utf-8"?>
<calcChain xmlns="http://schemas.openxmlformats.org/spreadsheetml/2006/main">
  <c r="C15" i="5"/>
  <c r="C8"/>
  <c r="C5"/>
  <c r="C19" s="1"/>
  <c r="C3" i="2"/>
  <c r="C3" i="6" s="1"/>
  <c r="C4" i="2"/>
  <c r="C4" i="6" s="1"/>
  <c r="C5" i="2"/>
  <c r="C6"/>
  <c r="C7"/>
  <c r="C7" i="6" s="1"/>
  <c r="C9" i="2"/>
  <c r="C9" i="6" s="1"/>
  <c r="C10" i="2"/>
  <c r="C11"/>
  <c r="C11" i="6" s="1"/>
  <c r="C12" i="2"/>
  <c r="C13"/>
  <c r="C14"/>
  <c r="C16"/>
  <c r="C17"/>
  <c r="C17" i="6" s="1"/>
  <c r="C18" i="2"/>
  <c r="C18" i="6" s="1"/>
  <c r="C20" i="2"/>
  <c r="C20" i="6" s="1"/>
  <c r="C24" i="2"/>
  <c r="C30"/>
  <c r="C30" i="6" s="1"/>
  <c r="D15" i="5"/>
  <c r="D8"/>
  <c r="D5"/>
  <c r="D19" s="1"/>
  <c r="D3" i="2"/>
  <c r="D3" i="6" s="1"/>
  <c r="D4" i="2"/>
  <c r="D4" i="6" s="1"/>
  <c r="D6" i="2"/>
  <c r="D6" i="6" s="1"/>
  <c r="D8" s="1"/>
  <c r="D7" i="2"/>
  <c r="D7" i="6" s="1"/>
  <c r="D8" i="2"/>
  <c r="D9"/>
  <c r="D9" i="6" s="1"/>
  <c r="D10" i="2"/>
  <c r="D10" i="6" s="1"/>
  <c r="D11" i="2"/>
  <c r="D11" i="6" s="1"/>
  <c r="D12" i="2"/>
  <c r="D12" i="6" s="1"/>
  <c r="D13" i="2"/>
  <c r="D13" i="6" s="1"/>
  <c r="D14" i="2"/>
  <c r="D14" i="6" s="1"/>
  <c r="D16" i="2"/>
  <c r="D16" i="6" s="1"/>
  <c r="D17" i="2"/>
  <c r="D17" i="6" s="1"/>
  <c r="D18" i="2"/>
  <c r="D18" i="6" s="1"/>
  <c r="D20" i="2"/>
  <c r="D20" i="6" s="1"/>
  <c r="D24" i="2"/>
  <c r="D24" i="6" s="1"/>
  <c r="D30" i="2"/>
  <c r="D30" i="6" s="1"/>
  <c r="J1"/>
  <c r="E12" i="5"/>
  <c r="E3" i="2"/>
  <c r="E3" i="6" s="1"/>
  <c r="E4" i="2"/>
  <c r="E4" i="6" s="1"/>
  <c r="E6" i="2"/>
  <c r="E6" i="6" s="1"/>
  <c r="E7" i="2"/>
  <c r="E7" i="6" s="1"/>
  <c r="E9" i="2"/>
  <c r="E9" i="6" s="1"/>
  <c r="E10" i="2"/>
  <c r="E10" i="6" s="1"/>
  <c r="E11" i="2"/>
  <c r="E11" i="6" s="1"/>
  <c r="E12" i="2"/>
  <c r="E12" i="6" s="1"/>
  <c r="E13" i="2"/>
  <c r="E13" i="6" s="1"/>
  <c r="E14" i="2"/>
  <c r="E14" i="6" s="1"/>
  <c r="E16" i="2"/>
  <c r="E15" s="1"/>
  <c r="E17"/>
  <c r="E17" i="6" s="1"/>
  <c r="E18" i="2"/>
  <c r="E18" i="6" s="1"/>
  <c r="E20" i="2"/>
  <c r="E20" i="6" s="1"/>
  <c r="E24" i="2"/>
  <c r="E24" i="6" s="1"/>
  <c r="E30" i="2"/>
  <c r="E30" i="6" s="1"/>
  <c r="E15" i="5"/>
  <c r="E8"/>
  <c r="E5"/>
  <c r="E5" i="2" s="1"/>
  <c r="F3"/>
  <c r="F3" i="6" s="1"/>
  <c r="F4" i="2"/>
  <c r="F4" i="6" s="1"/>
  <c r="F5" i="5"/>
  <c r="F5" i="2" s="1"/>
  <c r="F6"/>
  <c r="F6" i="6" s="1"/>
  <c r="F7" i="2"/>
  <c r="F7" i="6" s="1"/>
  <c r="F8" i="5"/>
  <c r="F8" i="2" s="1"/>
  <c r="F9"/>
  <c r="F9" i="6" s="1"/>
  <c r="F10" i="2"/>
  <c r="F10" i="6" s="1"/>
  <c r="F11" i="2"/>
  <c r="F11" i="6" s="1"/>
  <c r="F12" i="2"/>
  <c r="F12" i="6" s="1"/>
  <c r="F13" i="2"/>
  <c r="F13" i="6" s="1"/>
  <c r="F14" i="2"/>
  <c r="F14" i="6" s="1"/>
  <c r="F16" i="2"/>
  <c r="F15" s="1"/>
  <c r="F17"/>
  <c r="F17" i="6" s="1"/>
  <c r="F18" i="2"/>
  <c r="F18" i="6" s="1"/>
  <c r="F15" i="5"/>
  <c r="F20" i="2"/>
  <c r="F20" i="6" s="1"/>
  <c r="F24" i="2"/>
  <c r="F24" i="6" s="1"/>
  <c r="F30" i="2"/>
  <c r="F30" i="6" s="1"/>
  <c r="G5" i="5"/>
  <c r="G19" s="1"/>
  <c r="G8"/>
  <c r="G15"/>
  <c r="H5"/>
  <c r="H8"/>
  <c r="H8" i="2" s="1"/>
  <c r="H15" i="5"/>
  <c r="I5"/>
  <c r="I8"/>
  <c r="I15"/>
  <c r="J5"/>
  <c r="J8"/>
  <c r="J10"/>
  <c r="J14"/>
  <c r="J15"/>
  <c r="G3" i="2"/>
  <c r="G3" i="6" s="1"/>
  <c r="G4" i="2"/>
  <c r="G4" i="6" s="1"/>
  <c r="G5" i="2"/>
  <c r="G6"/>
  <c r="G6" i="6" s="1"/>
  <c r="G7" i="2"/>
  <c r="G7" i="6" s="1"/>
  <c r="G8" i="2"/>
  <c r="G9"/>
  <c r="G9" i="6" s="1"/>
  <c r="G10" i="2"/>
  <c r="G10" i="6" s="1"/>
  <c r="G11" i="2"/>
  <c r="G11" i="6" s="1"/>
  <c r="G12" i="2"/>
  <c r="G12" i="6" s="1"/>
  <c r="G13" i="2"/>
  <c r="G13" i="6" s="1"/>
  <c r="G14" i="2"/>
  <c r="G14" i="6" s="1"/>
  <c r="G16" i="2"/>
  <c r="G16" i="6" s="1"/>
  <c r="G17" i="2"/>
  <c r="G17" i="6" s="1"/>
  <c r="G18" i="2"/>
  <c r="G18" i="6" s="1"/>
  <c r="G20" i="2"/>
  <c r="G20" i="6" s="1"/>
  <c r="G24" i="2"/>
  <c r="G24" i="6" s="1"/>
  <c r="G30" i="2"/>
  <c r="G30" i="6" s="1"/>
  <c r="H3" i="2"/>
  <c r="H3" i="6" s="1"/>
  <c r="H4" i="2"/>
  <c r="H4" i="6" s="1"/>
  <c r="H5" i="2"/>
  <c r="H6"/>
  <c r="H6" i="6" s="1"/>
  <c r="H7" i="2"/>
  <c r="H7" i="6" s="1"/>
  <c r="H9" i="2"/>
  <c r="H9" i="6" s="1"/>
  <c r="H10" i="2"/>
  <c r="H10" i="6" s="1"/>
  <c r="H11" i="2"/>
  <c r="H11" i="6" s="1"/>
  <c r="H12" i="2"/>
  <c r="H12" i="6" s="1"/>
  <c r="H13" i="2"/>
  <c r="H13" i="6" s="1"/>
  <c r="H14" i="2"/>
  <c r="H14" i="6" s="1"/>
  <c r="H16" i="2"/>
  <c r="H16" i="6" s="1"/>
  <c r="H17" i="2"/>
  <c r="H17" i="6" s="1"/>
  <c r="H18" i="2"/>
  <c r="H18" i="6" s="1"/>
  <c r="H20" i="2"/>
  <c r="H20" i="6" s="1"/>
  <c r="H24" i="2"/>
  <c r="H24" i="6" s="1"/>
  <c r="H30" i="2"/>
  <c r="H30" i="6" s="1"/>
  <c r="I3" i="2"/>
  <c r="I3" i="6" s="1"/>
  <c r="I4" i="2"/>
  <c r="I4" i="6" s="1"/>
  <c r="I6" i="2"/>
  <c r="I6" i="6" s="1"/>
  <c r="I8" s="1"/>
  <c r="I7" i="2"/>
  <c r="I7" i="6" s="1"/>
  <c r="I8" i="2"/>
  <c r="I9"/>
  <c r="I9" i="6" s="1"/>
  <c r="I10" i="2"/>
  <c r="I10" i="6" s="1"/>
  <c r="I11" i="2"/>
  <c r="I11" i="6" s="1"/>
  <c r="I12" i="2"/>
  <c r="I12" i="6" s="1"/>
  <c r="I13" i="2"/>
  <c r="I13" i="6" s="1"/>
  <c r="I14" i="2"/>
  <c r="I14" i="6" s="1"/>
  <c r="I16" i="2"/>
  <c r="I16" i="6" s="1"/>
  <c r="I17" i="2"/>
  <c r="I18"/>
  <c r="I18" i="6" s="1"/>
  <c r="I20" i="2"/>
  <c r="I20" i="6" s="1"/>
  <c r="I24" i="2"/>
  <c r="I24" i="6" s="1"/>
  <c r="I30" i="2"/>
  <c r="I30" i="6" s="1"/>
  <c r="J30" i="2"/>
  <c r="J30" i="6" s="1"/>
  <c r="J24" i="2"/>
  <c r="J24" i="6" s="1"/>
  <c r="J9" i="2"/>
  <c r="J9" i="6" s="1"/>
  <c r="J10" i="2"/>
  <c r="J10" i="6" s="1"/>
  <c r="J11" i="2"/>
  <c r="J11" i="6" s="1"/>
  <c r="J12" i="2"/>
  <c r="J12" i="6" s="1"/>
  <c r="J13" i="2"/>
  <c r="J13" i="6" s="1"/>
  <c r="J14" i="2"/>
  <c r="J14" i="6" s="1"/>
  <c r="J16" i="2"/>
  <c r="J16" i="6" s="1"/>
  <c r="J17" i="2"/>
  <c r="J17" i="6" s="1"/>
  <c r="J18" i="2"/>
  <c r="J20"/>
  <c r="J20" i="6" s="1"/>
  <c r="J8" i="2"/>
  <c r="J5"/>
  <c r="J6"/>
  <c r="J6" i="6" s="1"/>
  <c r="J7" i="2"/>
  <c r="J7" i="6" s="1"/>
  <c r="J3" i="2"/>
  <c r="J3" i="6" s="1"/>
  <c r="J4" i="2"/>
  <c r="J4" i="6" s="1"/>
  <c r="J1" i="2"/>
  <c r="I5"/>
  <c r="E19" i="5"/>
  <c r="E19" i="2" s="1"/>
  <c r="J19" i="5"/>
  <c r="J22" s="1"/>
  <c r="H19"/>
  <c r="H19" i="2" s="1"/>
  <c r="I19" i="5"/>
  <c r="I22" s="1"/>
  <c r="F19"/>
  <c r="F22" s="1"/>
  <c r="E8" i="2"/>
  <c r="D15"/>
  <c r="E22" i="5"/>
  <c r="E22" i="2" s="1"/>
  <c r="F19"/>
  <c r="H22" i="5"/>
  <c r="H26" s="1"/>
  <c r="I19" i="2"/>
  <c r="J19"/>
  <c r="H15"/>
  <c r="E26" i="5"/>
  <c r="E29" s="1"/>
  <c r="E29" i="2" s="1"/>
  <c r="C15"/>
  <c r="L15" s="1"/>
  <c r="C8"/>
  <c r="G19" l="1"/>
  <c r="G22" i="5"/>
  <c r="I22" i="2"/>
  <c r="I26" i="5"/>
  <c r="F26"/>
  <c r="F22" i="2"/>
  <c r="D22" i="5"/>
  <c r="D19" i="2"/>
  <c r="C19"/>
  <c r="C22" i="5"/>
  <c r="H29"/>
  <c r="H29" i="2" s="1"/>
  <c r="H26"/>
  <c r="J22"/>
  <c r="J26" i="5"/>
  <c r="E26" i="2"/>
  <c r="H22"/>
  <c r="J8" i="6"/>
  <c r="G8"/>
  <c r="F8"/>
  <c r="F5"/>
  <c r="E5"/>
  <c r="D5" i="2"/>
  <c r="L8"/>
  <c r="L12"/>
  <c r="H15" i="6"/>
  <c r="L13" i="2"/>
  <c r="J15"/>
  <c r="D15" i="6"/>
  <c r="L14" i="2"/>
  <c r="L10"/>
  <c r="L5"/>
  <c r="I15"/>
  <c r="L24"/>
  <c r="L16"/>
  <c r="L6"/>
  <c r="J5" i="6"/>
  <c r="H8"/>
  <c r="E8"/>
  <c r="C5"/>
  <c r="H5"/>
  <c r="H19" s="1"/>
  <c r="H22" s="1"/>
  <c r="H26" s="1"/>
  <c r="H29" s="1"/>
  <c r="I5"/>
  <c r="G15"/>
  <c r="G5"/>
  <c r="D5"/>
  <c r="L11" i="2"/>
  <c r="L7"/>
  <c r="C12" i="6"/>
  <c r="C16"/>
  <c r="C15" s="1"/>
  <c r="C24"/>
  <c r="J18"/>
  <c r="J15" s="1"/>
  <c r="I17"/>
  <c r="I15" s="1"/>
  <c r="G15" i="2"/>
  <c r="L20"/>
  <c r="L4"/>
  <c r="C13" i="6"/>
  <c r="E16"/>
  <c r="E15" s="1"/>
  <c r="E19" s="1"/>
  <c r="E22" s="1"/>
  <c r="E26" s="1"/>
  <c r="E29" s="1"/>
  <c r="L30" i="2"/>
  <c r="L17"/>
  <c r="L9"/>
  <c r="C14" i="6"/>
  <c r="C10"/>
  <c r="C6"/>
  <c r="C8" s="1"/>
  <c r="F16"/>
  <c r="F15" s="1"/>
  <c r="F19" s="1"/>
  <c r="F22" s="1"/>
  <c r="F26" s="1"/>
  <c r="F29" s="1"/>
  <c r="L3" i="2"/>
  <c r="L18"/>
  <c r="F29" i="5" l="1"/>
  <c r="F29" i="2" s="1"/>
  <c r="F26"/>
  <c r="L19"/>
  <c r="J29" i="5"/>
  <c r="J29" i="2" s="1"/>
  <c r="J26"/>
  <c r="C22"/>
  <c r="C26" i="5"/>
  <c r="G22" i="2"/>
  <c r="G26" i="5"/>
  <c r="D22" i="2"/>
  <c r="D26" i="5"/>
  <c r="I29"/>
  <c r="I29" i="2" s="1"/>
  <c r="I26"/>
  <c r="D19" i="6"/>
  <c r="D22" s="1"/>
  <c r="D26" s="1"/>
  <c r="D29" s="1"/>
  <c r="C19"/>
  <c r="C22" s="1"/>
  <c r="C26" s="1"/>
  <c r="C29" s="1"/>
  <c r="J19"/>
  <c r="J22" s="1"/>
  <c r="J26" s="1"/>
  <c r="J29" s="1"/>
  <c r="I19"/>
  <c r="I22" s="1"/>
  <c r="I26" s="1"/>
  <c r="I29" s="1"/>
  <c r="G19"/>
  <c r="G22" s="1"/>
  <c r="G26" s="1"/>
  <c r="G29" s="1"/>
  <c r="G29" i="5" l="1"/>
  <c r="G29" i="2" s="1"/>
  <c r="G26"/>
  <c r="L22"/>
  <c r="D26"/>
  <c r="D29" i="5"/>
  <c r="D29" i="2" s="1"/>
  <c r="C26"/>
  <c r="L26" s="1"/>
  <c r="C29" i="5"/>
  <c r="C29" i="2" s="1"/>
  <c r="C33" l="1"/>
  <c r="L29"/>
</calcChain>
</file>

<file path=xl/sharedStrings.xml><?xml version="1.0" encoding="utf-8"?>
<sst xmlns="http://schemas.openxmlformats.org/spreadsheetml/2006/main" count="149" uniqueCount="65">
  <si>
    <t>Przychody odsetkowe</t>
  </si>
  <si>
    <t>Interest and similar income</t>
  </si>
  <si>
    <t>Koszty odsetkowe</t>
  </si>
  <si>
    <t>Interest expense and similar charges</t>
  </si>
  <si>
    <t>Wynik z tytułu odsetek</t>
  </si>
  <si>
    <t>Net interest income</t>
  </si>
  <si>
    <t>Przychody prowizyjne</t>
  </si>
  <si>
    <t>Fee and commission income</t>
  </si>
  <si>
    <t>Koszty prowizyjne</t>
  </si>
  <si>
    <t>Fee and commission expense</t>
  </si>
  <si>
    <t>Wynik z tytułu prowizji</t>
  </si>
  <si>
    <t>Net fee and commission income</t>
  </si>
  <si>
    <t>Przychody z tytułu dywidend</t>
  </si>
  <si>
    <t>Dividend income</t>
  </si>
  <si>
    <t>Wynik handlowy i rewaluacja</t>
  </si>
  <si>
    <t>Net trading income and revaluation</t>
  </si>
  <si>
    <t>Wynik na pozostałych instrumentach finansowych</t>
  </si>
  <si>
    <t>Gains (losses) from other financial securities</t>
  </si>
  <si>
    <t>Wynik na sprzedaży podmiotów zależnych i stowarzyszonych</t>
  </si>
  <si>
    <t>Gains (losses) from investment in subsidiaries and associates</t>
  </si>
  <si>
    <t>Pozostałe przychody operacyjne</t>
  </si>
  <si>
    <t>Other operating income</t>
  </si>
  <si>
    <t>Odpisy z tytułu utraty wartości należności kredytowych</t>
  </si>
  <si>
    <t>Impairment losses on loans and advances</t>
  </si>
  <si>
    <t>Koszty operacyjne:</t>
  </si>
  <si>
    <t>Operating expenses incl.:</t>
  </si>
  <si>
    <t>Koszty pracownicze i koszty działania banku</t>
  </si>
  <si>
    <t>Bank's staff, operating expenses and management costs</t>
  </si>
  <si>
    <t>Amortyzacja</t>
  </si>
  <si>
    <t>Depreciation/amortisation</t>
  </si>
  <si>
    <t>Pozostałe koszty operacyjne</t>
  </si>
  <si>
    <t>Other operating expenses</t>
  </si>
  <si>
    <t>Wynik operacyjny</t>
  </si>
  <si>
    <t>Operating profit</t>
  </si>
  <si>
    <t xml:space="preserve">Share in net profits (losses) of associates accounted for by the equity method </t>
  </si>
  <si>
    <t>Zysk przed opodatkowaniem</t>
  </si>
  <si>
    <t>Profit before tax</t>
  </si>
  <si>
    <t>Obciążenie z tytułu podatku dochodowego</t>
  </si>
  <si>
    <t>Corporate income tax</t>
  </si>
  <si>
    <t>Zysk za okres</t>
  </si>
  <si>
    <t>Profit for the period</t>
  </si>
  <si>
    <t>w tym:</t>
  </si>
  <si>
    <t>incl.:</t>
  </si>
  <si>
    <t>attributable to the Company's equity holders</t>
  </si>
  <si>
    <t>attributable to the Minority equity holders</t>
  </si>
  <si>
    <t>for the period:</t>
  </si>
  <si>
    <t>PLN K</t>
  </si>
  <si>
    <t xml:space="preserve"> </t>
  </si>
  <si>
    <t>1 Q 2010</t>
  </si>
  <si>
    <t>2Q 2010</t>
  </si>
  <si>
    <t>2Q 1010</t>
  </si>
  <si>
    <t>3Q 2010</t>
  </si>
  <si>
    <t>attributable to owners of BZ WBK S.A.</t>
  </si>
  <si>
    <t>udziałowcy BZ WBK S.A.</t>
  </si>
  <si>
    <t>4Q 2010</t>
  </si>
  <si>
    <t>attributable to non-controlling interests</t>
  </si>
  <si>
    <t>udziałowcy niesprawujący kontroli</t>
  </si>
  <si>
    <t>Udział w zysku (stracie) jedn.stowarzyszonych i wspólnych przedsięwzięć</t>
  </si>
  <si>
    <t xml:space="preserve">Share in net profits (losses) of entities accounted for by the equity method </t>
  </si>
  <si>
    <t>1Q 2011</t>
  </si>
  <si>
    <t>2Q 2011</t>
  </si>
  <si>
    <t>3Q 2011</t>
  </si>
  <si>
    <t>for the period ( in PLN k):</t>
  </si>
  <si>
    <t>exchange rate 1-4Q 2011 (PLN/EUR)</t>
  </si>
  <si>
    <t>4Q 2011</t>
  </si>
</sst>
</file>

<file path=xl/styles.xml><?xml version="1.0" encoding="utf-8"?>
<styleSheet xmlns="http://schemas.openxmlformats.org/spreadsheetml/2006/main">
  <numFmts count="9">
    <numFmt numFmtId="6" formatCode="#,##0\ &quot;zł&quot;;[Red]\-#,##0\ &quot;zł&quot;"/>
    <numFmt numFmtId="164" formatCode="_(* #,##0.0_);_(* \(#,##0.0\);_(* &quot;-&quot;??_);_(@_)"/>
    <numFmt numFmtId="165" formatCode="_-* #,##0.000\ _z_ł_-;\-* #,##0.000\ _z_ł_-;_-* &quot;-&quot;??\ _z_ł_-;_-@_-"/>
    <numFmt numFmtId="166" formatCode="_-* #,##0.00_-;\-* #,##0.00_-;_-* &quot;-&quot;??_-;_-@_-"/>
    <numFmt numFmtId="167" formatCode="0.000000000000"/>
    <numFmt numFmtId="168" formatCode="0.00000%"/>
    <numFmt numFmtId="169" formatCode="#,##0.00;[Red]\(#,##0.00\)"/>
    <numFmt numFmtId="170" formatCode="0.00%;[Red]\(0.00\)%"/>
    <numFmt numFmtId="171" formatCode="#,##0;\(#,##0\);\ &quot;-&quot;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sz val="8"/>
      <name val="Tahoma"/>
      <family val="2"/>
    </font>
    <font>
      <b/>
      <sz val="8"/>
      <name val="Tahoma"/>
      <family val="2"/>
    </font>
    <font>
      <sz val="8"/>
      <name val="Times New Roman CE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4"/>
      <color indexed="46"/>
      <name val="Arial"/>
      <family val="2"/>
      <charset val="238"/>
    </font>
    <font>
      <b/>
      <sz val="14"/>
      <color indexed="46"/>
      <name val="Arial"/>
      <family val="2"/>
      <charset val="238"/>
    </font>
    <font>
      <i/>
      <sz val="14"/>
      <color indexed="46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indexed="46"/>
      </right>
      <top/>
      <bottom/>
      <diagonal/>
    </border>
  </borders>
  <cellStyleXfs count="85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 applyFont="0" applyFill="0" applyBorder="0" applyAlignment="0" applyProtection="0"/>
    <xf numFmtId="0" fontId="4" fillId="0" borderId="0">
      <alignment vertical="center"/>
    </xf>
    <xf numFmtId="0" fontId="5" fillId="2" borderId="1">
      <alignment vertical="center"/>
    </xf>
    <xf numFmtId="164" fontId="6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3" borderId="0">
      <alignment wrapText="1"/>
    </xf>
    <xf numFmtId="0" fontId="10" fillId="3" borderId="0">
      <alignment horizontal="right" wrapText="1"/>
    </xf>
    <xf numFmtId="0" fontId="7" fillId="0" borderId="0"/>
    <xf numFmtId="0" fontId="1" fillId="0" borderId="0"/>
    <xf numFmtId="0" fontId="1" fillId="0" borderId="0"/>
    <xf numFmtId="169" fontId="11" fillId="0" borderId="0" applyFont="0" applyFill="0" applyBorder="0" applyAlignment="0" applyProtection="0"/>
    <xf numFmtId="171" fontId="12" fillId="0" borderId="0">
      <alignment vertical="top" wrapText="1"/>
    </xf>
    <xf numFmtId="171" fontId="12" fillId="0" borderId="0">
      <alignment vertical="top" wrapText="1"/>
    </xf>
    <xf numFmtId="17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1" fontId="13" fillId="0" borderId="5"/>
    <xf numFmtId="0" fontId="1" fillId="0" borderId="0" applyFont="0" applyFill="0" applyBorder="0" applyAlignment="0" applyProtection="0"/>
    <xf numFmtId="169" fontId="14" fillId="0" borderId="6" applyFont="0" applyFill="0" applyBorder="0" applyAlignment="0" applyProtection="0"/>
    <xf numFmtId="170" fontId="14" fillId="0" borderId="6" applyFont="0" applyFill="0" applyBorder="0" applyAlignment="0" applyProtection="0"/>
    <xf numFmtId="169" fontId="14" fillId="0" borderId="6" applyFont="0" applyFill="0" applyBorder="0" applyAlignment="0" applyProtection="0"/>
  </cellStyleXfs>
  <cellXfs count="49">
    <xf numFmtId="0" fontId="0" fillId="0" borderId="0" xfId="0"/>
    <xf numFmtId="14" fontId="17" fillId="4" borderId="0" xfId="69" applyNumberFormat="1" applyFont="1" applyFill="1" applyBorder="1" applyAlignment="1">
      <alignment horizontal="left" vertical="center" wrapText="1"/>
    </xf>
    <xf numFmtId="14" fontId="17" fillId="4" borderId="0" xfId="69" applyNumberFormat="1" applyFont="1" applyFill="1" applyBorder="1" applyAlignment="1">
      <alignment horizontal="right" vertical="center" wrapText="1"/>
    </xf>
    <xf numFmtId="171" fontId="18" fillId="4" borderId="0" xfId="74" applyFont="1" applyFill="1">
      <alignment vertical="top" wrapText="1"/>
    </xf>
    <xf numFmtId="0" fontId="19" fillId="5" borderId="0" xfId="0" applyFont="1" applyFill="1" applyBorder="1"/>
    <xf numFmtId="171" fontId="19" fillId="5" borderId="0" xfId="75" applyFont="1" applyFill="1" applyBorder="1" applyAlignment="1">
      <alignment vertical="top" wrapText="1"/>
    </xf>
    <xf numFmtId="171" fontId="19" fillId="6" borderId="7" xfId="75" applyFont="1" applyFill="1" applyBorder="1" applyAlignment="1">
      <alignment vertical="top" wrapText="1"/>
    </xf>
    <xf numFmtId="171" fontId="19" fillId="6" borderId="8" xfId="75" applyFont="1" applyFill="1" applyBorder="1" applyAlignment="1">
      <alignment vertical="top" wrapText="1"/>
    </xf>
    <xf numFmtId="3" fontId="19" fillId="6" borderId="7" xfId="0" applyNumberFormat="1" applyFont="1" applyFill="1" applyBorder="1" applyAlignment="1">
      <alignment horizontal="right"/>
    </xf>
    <xf numFmtId="3" fontId="19" fillId="6" borderId="8" xfId="0" applyNumberFormat="1" applyFont="1" applyFill="1" applyBorder="1" applyAlignment="1">
      <alignment horizontal="right"/>
    </xf>
    <xf numFmtId="171" fontId="19" fillId="6" borderId="7" xfId="0" applyNumberFormat="1" applyFont="1" applyFill="1" applyBorder="1" applyAlignment="1">
      <alignment horizontal="right"/>
    </xf>
    <xf numFmtId="171" fontId="19" fillId="6" borderId="8" xfId="0" applyNumberFormat="1" applyFont="1" applyFill="1" applyBorder="1" applyAlignment="1">
      <alignment horizontal="right"/>
    </xf>
    <xf numFmtId="171" fontId="20" fillId="2" borderId="0" xfId="74" applyFont="1" applyFill="1" applyBorder="1" applyAlignment="1">
      <alignment vertical="center"/>
    </xf>
    <xf numFmtId="171" fontId="20" fillId="5" borderId="0" xfId="74" applyFont="1" applyFill="1" applyBorder="1">
      <alignment vertical="top" wrapText="1"/>
    </xf>
    <xf numFmtId="171" fontId="20" fillId="6" borderId="7" xfId="74" applyFont="1" applyFill="1" applyBorder="1">
      <alignment vertical="top" wrapText="1"/>
    </xf>
    <xf numFmtId="171" fontId="20" fillId="6" borderId="8" xfId="74" applyFont="1" applyFill="1" applyBorder="1">
      <alignment vertical="top" wrapText="1"/>
    </xf>
    <xf numFmtId="171" fontId="20" fillId="0" borderId="0" xfId="74" applyFont="1" applyBorder="1">
      <alignment vertical="top" wrapText="1"/>
    </xf>
    <xf numFmtId="171" fontId="19" fillId="6" borderId="7" xfId="75" applyFont="1" applyFill="1" applyBorder="1" applyAlignment="1">
      <alignment horizontal="right" wrapText="1"/>
    </xf>
    <xf numFmtId="171" fontId="19" fillId="6" borderId="8" xfId="75" applyFont="1" applyFill="1" applyBorder="1" applyAlignment="1">
      <alignment horizontal="right" wrapText="1"/>
    </xf>
    <xf numFmtId="171" fontId="21" fillId="5" borderId="0" xfId="75" applyFont="1" applyFill="1" applyBorder="1" applyAlignment="1">
      <alignment vertical="top" wrapText="1"/>
    </xf>
    <xf numFmtId="171" fontId="21" fillId="6" borderId="7" xfId="0" applyNumberFormat="1" applyFont="1" applyFill="1" applyBorder="1" applyAlignment="1">
      <alignment horizontal="right"/>
    </xf>
    <xf numFmtId="171" fontId="21" fillId="6" borderId="8" xfId="0" applyNumberFormat="1" applyFont="1" applyFill="1" applyBorder="1" applyAlignment="1">
      <alignment horizontal="right"/>
    </xf>
    <xf numFmtId="171" fontId="19" fillId="5" borderId="0" xfId="74" applyFont="1" applyFill="1" applyBorder="1" applyAlignment="1"/>
    <xf numFmtId="171" fontId="19" fillId="5" borderId="0" xfId="74" applyFont="1" applyFill="1" applyBorder="1" applyAlignment="1">
      <alignment wrapText="1"/>
    </xf>
    <xf numFmtId="171" fontId="19" fillId="6" borderId="7" xfId="74" applyFont="1" applyFill="1" applyBorder="1" applyAlignment="1">
      <alignment wrapText="1"/>
    </xf>
    <xf numFmtId="171" fontId="19" fillId="6" borderId="8" xfId="74" applyFont="1" applyFill="1" applyBorder="1" applyAlignment="1">
      <alignment wrapText="1"/>
    </xf>
    <xf numFmtId="171" fontId="19" fillId="2" borderId="0" xfId="74" applyFont="1" applyFill="1" applyBorder="1" applyAlignment="1">
      <alignment vertical="center"/>
    </xf>
    <xf numFmtId="171" fontId="19" fillId="0" borderId="0" xfId="74" applyFont="1" applyFill="1" applyBorder="1">
      <alignment vertical="top" wrapText="1"/>
    </xf>
    <xf numFmtId="171" fontId="19" fillId="6" borderId="7" xfId="74" applyFont="1" applyFill="1" applyBorder="1">
      <alignment vertical="top" wrapText="1"/>
    </xf>
    <xf numFmtId="171" fontId="19" fillId="6" borderId="8" xfId="74" applyFont="1" applyFill="1" applyBorder="1">
      <alignment vertical="top" wrapText="1"/>
    </xf>
    <xf numFmtId="171" fontId="19" fillId="0" borderId="0" xfId="74" applyFont="1" applyBorder="1">
      <alignment vertical="top" wrapText="1"/>
    </xf>
    <xf numFmtId="171" fontId="19" fillId="5" borderId="0" xfId="75" applyFont="1" applyFill="1" applyBorder="1" applyAlignment="1">
      <alignment wrapText="1"/>
    </xf>
    <xf numFmtId="171" fontId="19" fillId="6" borderId="7" xfId="75" applyFont="1" applyFill="1" applyBorder="1" applyAlignment="1">
      <alignment wrapText="1"/>
    </xf>
    <xf numFmtId="171" fontId="19" fillId="6" borderId="8" xfId="75" applyFont="1" applyFill="1" applyBorder="1" applyAlignment="1">
      <alignment wrapText="1"/>
    </xf>
    <xf numFmtId="0" fontId="19" fillId="5" borderId="0" xfId="0" applyFont="1" applyFill="1" applyBorder="1" applyAlignment="1"/>
    <xf numFmtId="0" fontId="19" fillId="6" borderId="7" xfId="0" applyFont="1" applyFill="1" applyBorder="1" applyAlignment="1"/>
    <xf numFmtId="0" fontId="19" fillId="6" borderId="8" xfId="0" applyFont="1" applyFill="1" applyBorder="1" applyAlignment="1"/>
    <xf numFmtId="0" fontId="19" fillId="0" borderId="0" xfId="0" applyFont="1" applyBorder="1"/>
    <xf numFmtId="0" fontId="22" fillId="0" borderId="0" xfId="0" applyFont="1" applyBorder="1"/>
    <xf numFmtId="171" fontId="20" fillId="5" borderId="0" xfId="75" applyFont="1" applyFill="1" applyBorder="1" applyAlignment="1">
      <alignment vertical="top" wrapText="1"/>
    </xf>
    <xf numFmtId="3" fontId="22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Fill="1" applyBorder="1"/>
    <xf numFmtId="3" fontId="22" fillId="0" borderId="0" xfId="0" applyNumberFormat="1" applyFont="1" applyFill="1" applyBorder="1"/>
    <xf numFmtId="3" fontId="19" fillId="5" borderId="0" xfId="0" applyNumberFormat="1" applyFont="1" applyFill="1" applyBorder="1"/>
    <xf numFmtId="171" fontId="23" fillId="4" borderId="0" xfId="74" applyFont="1" applyFill="1">
      <alignment vertical="top" wrapText="1"/>
    </xf>
    <xf numFmtId="0" fontId="7" fillId="0" borderId="0" xfId="0" applyFont="1" applyBorder="1"/>
    <xf numFmtId="171" fontId="21" fillId="6" borderId="7" xfId="75" applyFont="1" applyFill="1" applyBorder="1" applyAlignment="1">
      <alignment vertical="top" wrapText="1"/>
    </xf>
    <xf numFmtId="171" fontId="20" fillId="0" borderId="0" xfId="74" applyFont="1" applyFill="1" applyBorder="1">
      <alignment vertical="top" wrapText="1"/>
    </xf>
  </cellXfs>
  <cellStyles count="85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Jun 07" xfId="74"/>
    <cellStyle name="Normalny_SAB RS 2006" xfId="75"/>
    <cellStyle name="Procentowy (2)" xfId="76"/>
    <cellStyle name="RowLevel_1_OUTPUT2" xfId="77"/>
    <cellStyle name="Standard" xfId="78"/>
    <cellStyle name="Styl 1" xfId="79"/>
    <cellStyle name="Tabela_razem" xfId="80"/>
    <cellStyle name="WalutowyPLN" xfId="81"/>
    <cellStyle name="Zwykły" xfId="82"/>
    <cellStyle name="Zwykły %" xfId="83"/>
    <cellStyle name="Zwykły_50Creditors_01_2004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0C0C0"/>
      <rgbColor rgb="00FF99CC"/>
      <rgbColor rgb="001F5F2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%20kwarta&#322;%202005\wersja%20polska\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III%20kwarta&#322;%202007\wersja%20ang\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II%20kwarta&#322;%202005\wersja%20polska\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6\RAPORT%20ROCZNY%202006\Skonsolidowany\wersja%20polska\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p&#243;&#322;rocze%202007\Skonsolidowany\wersja%20polska\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topLeftCell="B1" zoomScale="60" zoomScaleNormal="80" workbookViewId="0">
      <selection activeCell="C32" sqref="C32"/>
    </sheetView>
  </sheetViews>
  <sheetFormatPr defaultRowHeight="12.75"/>
  <cols>
    <col min="1" max="1" width="8.42578125" style="38" hidden="1" customWidth="1"/>
    <col min="2" max="2" width="65.85546875" style="38" customWidth="1"/>
    <col min="3" max="10" width="19.7109375" style="38" customWidth="1"/>
    <col min="11" max="16384" width="9.140625" style="38"/>
  </cols>
  <sheetData>
    <row r="1" spans="1:10" s="3" customFormat="1" ht="21.75" customHeight="1">
      <c r="A1" s="1" t="s">
        <v>46</v>
      </c>
      <c r="B1" s="1" t="s">
        <v>47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49</v>
      </c>
      <c r="J1" s="2" t="s">
        <v>48</v>
      </c>
    </row>
    <row r="2" spans="1:10" s="4" customFormat="1" ht="18" customHeight="1">
      <c r="B2" s="5"/>
      <c r="C2" s="6"/>
      <c r="D2" s="6"/>
      <c r="E2" s="6"/>
      <c r="F2" s="6"/>
      <c r="G2" s="6"/>
      <c r="H2" s="6"/>
      <c r="I2" s="6"/>
      <c r="J2" s="7"/>
    </row>
    <row r="3" spans="1:10" s="4" customFormat="1" ht="18" customHeight="1">
      <c r="B3" s="5" t="s">
        <v>0</v>
      </c>
      <c r="C3" s="8">
        <v>915721</v>
      </c>
      <c r="D3" s="8">
        <v>877099</v>
      </c>
      <c r="E3" s="8">
        <v>826526</v>
      </c>
      <c r="F3" s="8">
        <v>794387</v>
      </c>
      <c r="G3" s="8">
        <v>792406</v>
      </c>
      <c r="H3" s="8">
        <v>767560</v>
      </c>
      <c r="I3" s="8">
        <v>781882</v>
      </c>
      <c r="J3" s="9">
        <v>788453</v>
      </c>
    </row>
    <row r="4" spans="1:10" s="4" customFormat="1" ht="18" customHeight="1">
      <c r="B4" s="5" t="s">
        <v>2</v>
      </c>
      <c r="C4" s="10">
        <v>-376468</v>
      </c>
      <c r="D4" s="10">
        <v>-344870</v>
      </c>
      <c r="E4" s="10">
        <v>-323999</v>
      </c>
      <c r="F4" s="10">
        <v>-299811</v>
      </c>
      <c r="G4" s="10">
        <v>-290956</v>
      </c>
      <c r="H4" s="10">
        <v>-309614</v>
      </c>
      <c r="I4" s="10">
        <v>-343572</v>
      </c>
      <c r="J4" s="11">
        <v>-363984</v>
      </c>
    </row>
    <row r="5" spans="1:10" s="16" customFormat="1" ht="18" customHeight="1">
      <c r="A5" s="12"/>
      <c r="B5" s="13" t="s">
        <v>4</v>
      </c>
      <c r="C5" s="14">
        <f t="shared" ref="C5:J5" si="0">SUM(C3:C4)</f>
        <v>539253</v>
      </c>
      <c r="D5" s="14">
        <f t="shared" si="0"/>
        <v>532229</v>
      </c>
      <c r="E5" s="14">
        <f t="shared" si="0"/>
        <v>502527</v>
      </c>
      <c r="F5" s="14">
        <f t="shared" si="0"/>
        <v>494576</v>
      </c>
      <c r="G5" s="14">
        <f t="shared" si="0"/>
        <v>501450</v>
      </c>
      <c r="H5" s="14">
        <f t="shared" si="0"/>
        <v>457946</v>
      </c>
      <c r="I5" s="14">
        <f t="shared" si="0"/>
        <v>438310</v>
      </c>
      <c r="J5" s="15">
        <f t="shared" si="0"/>
        <v>424469</v>
      </c>
    </row>
    <row r="6" spans="1:10" s="4" customFormat="1" ht="18" customHeight="1">
      <c r="B6" s="5" t="s">
        <v>6</v>
      </c>
      <c r="C6" s="8">
        <v>383955</v>
      </c>
      <c r="D6" s="8">
        <v>390460</v>
      </c>
      <c r="E6" s="8">
        <v>397919</v>
      </c>
      <c r="F6" s="8">
        <v>386330</v>
      </c>
      <c r="G6" s="8">
        <v>396460</v>
      </c>
      <c r="H6" s="8">
        <v>373090</v>
      </c>
      <c r="I6" s="8">
        <v>400099</v>
      </c>
      <c r="J6" s="9">
        <v>386298</v>
      </c>
    </row>
    <row r="7" spans="1:10" s="4" customFormat="1" ht="18" customHeight="1">
      <c r="B7" s="5" t="s">
        <v>8</v>
      </c>
      <c r="C7" s="10">
        <v>-53930</v>
      </c>
      <c r="D7" s="10">
        <v>-50195</v>
      </c>
      <c r="E7" s="10">
        <v>-49248</v>
      </c>
      <c r="F7" s="10">
        <v>-47619</v>
      </c>
      <c r="G7" s="10">
        <v>-50464</v>
      </c>
      <c r="H7" s="10">
        <v>-42657</v>
      </c>
      <c r="I7" s="10">
        <v>-65096</v>
      </c>
      <c r="J7" s="11">
        <v>-54502</v>
      </c>
    </row>
    <row r="8" spans="1:10" s="16" customFormat="1" ht="18" customHeight="1">
      <c r="A8" s="12"/>
      <c r="B8" s="13" t="s">
        <v>10</v>
      </c>
      <c r="C8" s="14">
        <f>SUM(C6:C7)</f>
        <v>330025</v>
      </c>
      <c r="D8" s="14">
        <f>SUM(D6:D7)</f>
        <v>340265</v>
      </c>
      <c r="E8" s="14">
        <f t="shared" ref="E8:J8" si="1">SUM(E6:E7)</f>
        <v>348671</v>
      </c>
      <c r="F8" s="14">
        <f t="shared" si="1"/>
        <v>338711</v>
      </c>
      <c r="G8" s="14">
        <f t="shared" si="1"/>
        <v>345996</v>
      </c>
      <c r="H8" s="14">
        <f t="shared" si="1"/>
        <v>330433</v>
      </c>
      <c r="I8" s="14">
        <f t="shared" si="1"/>
        <v>335003</v>
      </c>
      <c r="J8" s="14">
        <f t="shared" si="1"/>
        <v>331796</v>
      </c>
    </row>
    <row r="9" spans="1:10" s="4" customFormat="1" ht="18" customHeight="1">
      <c r="B9" s="5" t="s">
        <v>12</v>
      </c>
      <c r="C9" s="8">
        <v>109</v>
      </c>
      <c r="D9" s="8">
        <v>447</v>
      </c>
      <c r="E9" s="8">
        <v>67459</v>
      </c>
      <c r="F9" s="8">
        <v>10</v>
      </c>
      <c r="G9" s="8">
        <v>281</v>
      </c>
      <c r="H9" s="8">
        <v>611</v>
      </c>
      <c r="I9" s="8">
        <v>53268</v>
      </c>
      <c r="J9" s="9">
        <v>354</v>
      </c>
    </row>
    <row r="10" spans="1:10" s="4" customFormat="1" ht="18" customHeight="1">
      <c r="B10" s="5" t="s">
        <v>14</v>
      </c>
      <c r="C10" s="8">
        <v>49701</v>
      </c>
      <c r="D10" s="8">
        <v>107530</v>
      </c>
      <c r="E10" s="8">
        <v>71073</v>
      </c>
      <c r="F10" s="8">
        <v>38847</v>
      </c>
      <c r="G10" s="8">
        <v>60258</v>
      </c>
      <c r="H10" s="8">
        <v>60810</v>
      </c>
      <c r="I10" s="8">
        <v>70265</v>
      </c>
      <c r="J10" s="9">
        <f>67386+12</f>
        <v>67398</v>
      </c>
    </row>
    <row r="11" spans="1:10" s="4" customFormat="1" ht="18" customHeight="1">
      <c r="B11" s="5" t="s">
        <v>16</v>
      </c>
      <c r="C11" s="10">
        <v>4923</v>
      </c>
      <c r="D11" s="10">
        <v>1505</v>
      </c>
      <c r="E11" s="10">
        <v>5455</v>
      </c>
      <c r="F11" s="10">
        <v>-170</v>
      </c>
      <c r="G11" s="8">
        <v>2235</v>
      </c>
      <c r="H11" s="10">
        <v>1301</v>
      </c>
      <c r="I11" s="10">
        <v>108</v>
      </c>
      <c r="J11" s="11">
        <v>8764</v>
      </c>
    </row>
    <row r="12" spans="1:10" s="4" customFormat="1" ht="36.75" customHeight="1">
      <c r="B12" s="5" t="s">
        <v>18</v>
      </c>
      <c r="C12" s="10">
        <v>0</v>
      </c>
      <c r="D12" s="10">
        <v>0</v>
      </c>
      <c r="E12" s="10">
        <f>0</f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s="4" customFormat="1" ht="18" customHeight="1">
      <c r="B13" s="5" t="s">
        <v>20</v>
      </c>
      <c r="C13" s="8">
        <v>9147</v>
      </c>
      <c r="D13" s="8">
        <v>7810</v>
      </c>
      <c r="E13" s="8">
        <v>15360</v>
      </c>
      <c r="F13" s="8">
        <v>17487</v>
      </c>
      <c r="G13" s="8">
        <v>20362</v>
      </c>
      <c r="H13" s="8">
        <v>6941</v>
      </c>
      <c r="I13" s="8">
        <v>11223</v>
      </c>
      <c r="J13" s="9">
        <v>7422</v>
      </c>
    </row>
    <row r="14" spans="1:10" s="4" customFormat="1" ht="18" customHeight="1">
      <c r="B14" s="5" t="s">
        <v>22</v>
      </c>
      <c r="C14" s="10">
        <v>-85524</v>
      </c>
      <c r="D14" s="10">
        <v>-107854</v>
      </c>
      <c r="E14" s="10">
        <v>-78750</v>
      </c>
      <c r="F14" s="10">
        <v>-94854</v>
      </c>
      <c r="G14" s="10">
        <v>-103192</v>
      </c>
      <c r="H14" s="10">
        <v>-100753</v>
      </c>
      <c r="I14" s="10">
        <v>-146447</v>
      </c>
      <c r="J14" s="11">
        <f>-70362</f>
        <v>-70362</v>
      </c>
    </row>
    <row r="15" spans="1:10" s="4" customFormat="1" ht="18" customHeight="1">
      <c r="B15" s="5" t="s">
        <v>24</v>
      </c>
      <c r="C15" s="17">
        <f t="shared" ref="C15:J15" si="2">SUM(C16:C18)</f>
        <v>-570618</v>
      </c>
      <c r="D15" s="17">
        <f t="shared" si="2"/>
        <v>-445003</v>
      </c>
      <c r="E15" s="17">
        <f t="shared" si="2"/>
        <v>-464708</v>
      </c>
      <c r="F15" s="17">
        <f t="shared" si="2"/>
        <v>-444313</v>
      </c>
      <c r="G15" s="17">
        <f t="shared" si="2"/>
        <v>-461929</v>
      </c>
      <c r="H15" s="17">
        <f t="shared" si="2"/>
        <v>-450649</v>
      </c>
      <c r="I15" s="17">
        <f t="shared" si="2"/>
        <v>-429972</v>
      </c>
      <c r="J15" s="18">
        <f t="shared" si="2"/>
        <v>-420971</v>
      </c>
    </row>
    <row r="16" spans="1:10" s="4" customFormat="1" ht="18" customHeight="1">
      <c r="B16" s="19" t="s">
        <v>26</v>
      </c>
      <c r="C16" s="20">
        <v>-442513</v>
      </c>
      <c r="D16" s="20">
        <v>-392728</v>
      </c>
      <c r="E16" s="20">
        <v>-420227</v>
      </c>
      <c r="F16" s="20">
        <v>-403677</v>
      </c>
      <c r="G16" s="20">
        <v>-421765</v>
      </c>
      <c r="H16" s="20">
        <v>-404870</v>
      </c>
      <c r="I16" s="20">
        <v>-391673</v>
      </c>
      <c r="J16" s="21">
        <v>-382284</v>
      </c>
    </row>
    <row r="17" spans="1:10" s="4" customFormat="1" ht="18" customHeight="1">
      <c r="B17" s="19" t="s">
        <v>28</v>
      </c>
      <c r="C17" s="20">
        <v>-109793</v>
      </c>
      <c r="D17" s="20">
        <v>-34466</v>
      </c>
      <c r="E17" s="20">
        <v>-35716</v>
      </c>
      <c r="F17" s="20">
        <v>-35900</v>
      </c>
      <c r="G17" s="20">
        <v>-32735</v>
      </c>
      <c r="H17" s="20">
        <v>-32356</v>
      </c>
      <c r="I17" s="20">
        <v>-31838</v>
      </c>
      <c r="J17" s="21">
        <v>-31838</v>
      </c>
    </row>
    <row r="18" spans="1:10" s="4" customFormat="1" ht="18" customHeight="1">
      <c r="B18" s="19" t="s">
        <v>30</v>
      </c>
      <c r="C18" s="20">
        <v>-18312</v>
      </c>
      <c r="D18" s="20">
        <v>-17809</v>
      </c>
      <c r="E18" s="20">
        <v>-8765</v>
      </c>
      <c r="F18" s="20">
        <v>-4736</v>
      </c>
      <c r="G18" s="20">
        <v>-7429</v>
      </c>
      <c r="H18" s="20">
        <v>-13423</v>
      </c>
      <c r="I18" s="20">
        <v>-6461</v>
      </c>
      <c r="J18" s="21">
        <v>-6849</v>
      </c>
    </row>
    <row r="19" spans="1:10" s="23" customFormat="1" ht="18" customHeight="1">
      <c r="A19" s="22"/>
      <c r="B19" s="23" t="s">
        <v>32</v>
      </c>
      <c r="C19" s="10">
        <f t="shared" ref="C19:J19" si="3">SUM(C5,C8:C15)</f>
        <v>277016</v>
      </c>
      <c r="D19" s="10">
        <f t="shared" si="3"/>
        <v>436929</v>
      </c>
      <c r="E19" s="10">
        <f t="shared" si="3"/>
        <v>467087</v>
      </c>
      <c r="F19" s="10">
        <f t="shared" si="3"/>
        <v>350294</v>
      </c>
      <c r="G19" s="10">
        <f t="shared" si="3"/>
        <v>365461</v>
      </c>
      <c r="H19" s="10">
        <f t="shared" si="3"/>
        <v>306640</v>
      </c>
      <c r="I19" s="10">
        <f t="shared" si="3"/>
        <v>331758</v>
      </c>
      <c r="J19" s="10">
        <f t="shared" si="3"/>
        <v>348870</v>
      </c>
    </row>
    <row r="20" spans="1:10" s="4" customFormat="1" ht="39" customHeight="1">
      <c r="B20" s="5" t="s">
        <v>57</v>
      </c>
      <c r="C20" s="10">
        <v>3474</v>
      </c>
      <c r="D20" s="10">
        <v>2733</v>
      </c>
      <c r="E20" s="10">
        <v>1726</v>
      </c>
      <c r="F20" s="10">
        <v>3171</v>
      </c>
      <c r="G20" s="10">
        <v>1925</v>
      </c>
      <c r="H20" s="10">
        <v>1161</v>
      </c>
      <c r="I20" s="10">
        <v>1577</v>
      </c>
      <c r="J20" s="11">
        <v>-211</v>
      </c>
    </row>
    <row r="21" spans="1:10" s="4" customFormat="1" ht="18" customHeight="1">
      <c r="B21" s="5"/>
      <c r="C21" s="6"/>
      <c r="D21" s="6"/>
      <c r="E21" s="6"/>
      <c r="F21" s="6"/>
      <c r="G21" s="6"/>
      <c r="H21" s="6"/>
      <c r="I21" s="6"/>
      <c r="J21" s="7"/>
    </row>
    <row r="22" spans="1:10" s="30" customFormat="1" ht="18" customHeight="1">
      <c r="A22" s="26"/>
      <c r="B22" s="5" t="s">
        <v>35</v>
      </c>
      <c r="C22" s="28">
        <f t="shared" ref="C22:J22" si="4">SUM(C19:C20)</f>
        <v>280490</v>
      </c>
      <c r="D22" s="28">
        <f t="shared" si="4"/>
        <v>439662</v>
      </c>
      <c r="E22" s="28">
        <f t="shared" si="4"/>
        <v>468813</v>
      </c>
      <c r="F22" s="28">
        <f t="shared" si="4"/>
        <v>353465</v>
      </c>
      <c r="G22" s="28">
        <f t="shared" si="4"/>
        <v>367386</v>
      </c>
      <c r="H22" s="28">
        <f t="shared" si="4"/>
        <v>307801</v>
      </c>
      <c r="I22" s="28">
        <f t="shared" si="4"/>
        <v>333335</v>
      </c>
      <c r="J22" s="29">
        <f t="shared" si="4"/>
        <v>348659</v>
      </c>
    </row>
    <row r="23" spans="1:10" s="4" customFormat="1" ht="18" customHeight="1">
      <c r="B23" s="31"/>
      <c r="C23" s="32"/>
      <c r="D23" s="32"/>
      <c r="E23" s="32"/>
      <c r="F23" s="32"/>
      <c r="G23" s="32"/>
      <c r="H23" s="32"/>
      <c r="I23" s="32"/>
      <c r="J23" s="33"/>
    </row>
    <row r="24" spans="1:10" s="4" customFormat="1" ht="18" customHeight="1">
      <c r="B24" s="31" t="s">
        <v>37</v>
      </c>
      <c r="C24" s="10">
        <v>-75959</v>
      </c>
      <c r="D24" s="10">
        <v>-88806</v>
      </c>
      <c r="E24" s="10">
        <v>-82262</v>
      </c>
      <c r="F24" s="10">
        <v>-68536</v>
      </c>
      <c r="G24" s="10">
        <v>-82984</v>
      </c>
      <c r="H24" s="10">
        <v>-68634</v>
      </c>
      <c r="I24" s="10">
        <v>-65991</v>
      </c>
      <c r="J24" s="11">
        <v>-99003</v>
      </c>
    </row>
    <row r="25" spans="1:10" s="4" customFormat="1" ht="18" customHeight="1">
      <c r="B25" s="31"/>
      <c r="C25" s="32"/>
      <c r="D25" s="32"/>
      <c r="E25" s="32"/>
      <c r="F25" s="32"/>
      <c r="G25" s="32"/>
      <c r="H25" s="32"/>
      <c r="I25" s="32"/>
      <c r="J25" s="33"/>
    </row>
    <row r="26" spans="1:10" s="16" customFormat="1" ht="18" customHeight="1">
      <c r="A26" s="12"/>
      <c r="B26" s="39" t="s">
        <v>39</v>
      </c>
      <c r="C26" s="14">
        <f t="shared" ref="C26:J26" si="5">SUM(C22,C24)</f>
        <v>204531</v>
      </c>
      <c r="D26" s="14">
        <f t="shared" si="5"/>
        <v>350856</v>
      </c>
      <c r="E26" s="14">
        <f t="shared" si="5"/>
        <v>386551</v>
      </c>
      <c r="F26" s="14">
        <f t="shared" si="5"/>
        <v>284929</v>
      </c>
      <c r="G26" s="14">
        <f t="shared" si="5"/>
        <v>284402</v>
      </c>
      <c r="H26" s="14">
        <f t="shared" si="5"/>
        <v>239167</v>
      </c>
      <c r="I26" s="14">
        <f t="shared" si="5"/>
        <v>267344</v>
      </c>
      <c r="J26" s="15">
        <f t="shared" si="5"/>
        <v>249656</v>
      </c>
    </row>
    <row r="27" spans="1:10" s="4" customFormat="1" ht="18" customHeight="1">
      <c r="B27" s="34"/>
      <c r="C27" s="35"/>
      <c r="D27" s="35"/>
      <c r="E27" s="35"/>
      <c r="F27" s="35"/>
      <c r="G27" s="35"/>
      <c r="H27" s="35"/>
      <c r="I27" s="35"/>
      <c r="J27" s="36"/>
    </row>
    <row r="28" spans="1:10" s="4" customFormat="1" ht="18" customHeight="1">
      <c r="B28" s="31" t="s">
        <v>41</v>
      </c>
      <c r="C28" s="32"/>
      <c r="D28" s="32"/>
      <c r="E28" s="32"/>
      <c r="F28" s="32"/>
      <c r="G28" s="32"/>
      <c r="H28" s="32"/>
      <c r="I28" s="32"/>
      <c r="J28" s="33"/>
    </row>
    <row r="29" spans="1:10" s="16" customFormat="1" ht="18" customHeight="1">
      <c r="A29" s="12"/>
      <c r="B29" s="13" t="s">
        <v>53</v>
      </c>
      <c r="C29" s="14">
        <f>C26-C30</f>
        <v>198413</v>
      </c>
      <c r="D29" s="14">
        <f>D26-D30</f>
        <v>344857</v>
      </c>
      <c r="E29" s="14">
        <f t="shared" ref="E29:J29" si="6">E26-E30</f>
        <v>370861</v>
      </c>
      <c r="F29" s="14">
        <f t="shared" si="6"/>
        <v>270216</v>
      </c>
      <c r="G29" s="14">
        <f t="shared" si="6"/>
        <v>267719</v>
      </c>
      <c r="H29" s="14">
        <f t="shared" si="6"/>
        <v>222916</v>
      </c>
      <c r="I29" s="14">
        <f t="shared" si="6"/>
        <v>250109</v>
      </c>
      <c r="J29" s="15">
        <f t="shared" si="6"/>
        <v>233479</v>
      </c>
    </row>
    <row r="30" spans="1:10" s="37" customFormat="1" ht="18" customHeight="1">
      <c r="B30" s="31" t="s">
        <v>56</v>
      </c>
      <c r="C30" s="8">
        <v>6118</v>
      </c>
      <c r="D30" s="8">
        <v>5999</v>
      </c>
      <c r="E30" s="8">
        <v>15690</v>
      </c>
      <c r="F30" s="8">
        <v>14713</v>
      </c>
      <c r="G30" s="8">
        <v>16683</v>
      </c>
      <c r="H30" s="8">
        <v>16251</v>
      </c>
      <c r="I30" s="8">
        <v>17235</v>
      </c>
      <c r="J30" s="9">
        <v>16177</v>
      </c>
    </row>
    <row r="34" spans="3:10">
      <c r="C34" s="40"/>
      <c r="D34" s="40"/>
      <c r="E34" s="40"/>
      <c r="F34" s="42"/>
      <c r="G34" s="43"/>
      <c r="H34" s="43"/>
      <c r="I34" s="43"/>
      <c r="J34" s="42"/>
    </row>
    <row r="35" spans="3:10">
      <c r="C35" s="40"/>
      <c r="D35" s="40"/>
      <c r="E35" s="40"/>
      <c r="F35" s="43"/>
      <c r="G35" s="43"/>
      <c r="H35" s="42"/>
      <c r="I35" s="43"/>
      <c r="J35" s="42"/>
    </row>
    <row r="36" spans="3:10">
      <c r="C36" s="40"/>
      <c r="D36" s="40"/>
      <c r="E36" s="40"/>
      <c r="F36" s="43"/>
      <c r="G36" s="43"/>
      <c r="H36" s="42"/>
      <c r="I36" s="43"/>
      <c r="J36" s="42"/>
    </row>
    <row r="37" spans="3:10">
      <c r="C37" s="40"/>
      <c r="D37" s="40"/>
      <c r="E37" s="40"/>
      <c r="F37" s="43"/>
      <c r="G37" s="43"/>
      <c r="H37" s="42"/>
      <c r="I37" s="43"/>
      <c r="J37" s="42"/>
    </row>
    <row r="38" spans="3:10">
      <c r="C38" s="40"/>
      <c r="D38" s="40"/>
      <c r="E38" s="40"/>
      <c r="F38" s="43"/>
      <c r="G38" s="43"/>
      <c r="H38" s="42"/>
      <c r="I38" s="43"/>
      <c r="J38" s="42"/>
    </row>
    <row r="39" spans="3:10">
      <c r="C39" s="40"/>
      <c r="D39" s="40"/>
      <c r="E39" s="40"/>
      <c r="F39" s="43"/>
      <c r="G39" s="43"/>
      <c r="H39" s="42"/>
      <c r="I39" s="43"/>
      <c r="J39" s="42"/>
    </row>
    <row r="40" spans="3:10">
      <c r="C40" s="40"/>
      <c r="D40" s="40"/>
      <c r="E40" s="40"/>
      <c r="F40" s="43"/>
      <c r="G40" s="43"/>
      <c r="H40" s="42"/>
      <c r="I40" s="43"/>
      <c r="J40" s="42"/>
    </row>
    <row r="41" spans="3:10">
      <c r="C41" s="40"/>
      <c r="D41" s="40"/>
      <c r="E41" s="40"/>
      <c r="F41" s="43"/>
      <c r="G41" s="43"/>
      <c r="H41" s="42"/>
      <c r="I41" s="43"/>
      <c r="J41" s="42"/>
    </row>
    <row r="42" spans="3:10">
      <c r="C42" s="40"/>
      <c r="D42" s="40"/>
      <c r="E42" s="40"/>
      <c r="F42" s="43"/>
      <c r="G42" s="43"/>
      <c r="H42" s="42"/>
      <c r="I42" s="43"/>
      <c r="J42" s="42"/>
    </row>
    <row r="43" spans="3:10">
      <c r="C43" s="40"/>
      <c r="D43" s="40"/>
      <c r="E43" s="40"/>
      <c r="F43" s="43"/>
      <c r="G43" s="43"/>
      <c r="H43" s="42"/>
      <c r="I43" s="43"/>
      <c r="J43" s="42"/>
    </row>
    <row r="44" spans="3:10">
      <c r="C44" s="40"/>
      <c r="D44" s="40"/>
      <c r="E44" s="40"/>
      <c r="F44" s="43"/>
      <c r="G44" s="43"/>
      <c r="H44" s="42"/>
      <c r="I44" s="43"/>
      <c r="J44" s="42"/>
    </row>
    <row r="45" spans="3:10">
      <c r="C45" s="40"/>
      <c r="D45" s="40"/>
      <c r="E45" s="40"/>
      <c r="F45" s="43"/>
      <c r="G45" s="43"/>
      <c r="H45" s="42"/>
      <c r="I45" s="43"/>
      <c r="J45" s="42"/>
    </row>
    <row r="46" spans="3:10">
      <c r="C46" s="40"/>
      <c r="D46" s="40"/>
      <c r="E46" s="40"/>
      <c r="F46" s="43"/>
      <c r="G46" s="43"/>
      <c r="H46" s="42"/>
      <c r="I46" s="43"/>
      <c r="J46" s="42"/>
    </row>
    <row r="47" spans="3:10">
      <c r="C47" s="40"/>
      <c r="D47" s="40"/>
      <c r="E47" s="40"/>
      <c r="F47" s="43"/>
      <c r="G47" s="43"/>
      <c r="H47" s="42"/>
      <c r="I47" s="43"/>
      <c r="J47" s="42"/>
    </row>
    <row r="48" spans="3:10">
      <c r="C48" s="40"/>
      <c r="D48" s="40"/>
      <c r="E48" s="40"/>
      <c r="F48" s="43"/>
      <c r="G48" s="43"/>
      <c r="H48" s="42"/>
      <c r="I48" s="43"/>
      <c r="J48" s="42"/>
    </row>
    <row r="49" spans="3:10">
      <c r="C49" s="40"/>
      <c r="D49" s="40"/>
      <c r="E49" s="40"/>
      <c r="F49" s="43"/>
      <c r="G49" s="43"/>
      <c r="H49" s="42"/>
      <c r="I49" s="43"/>
      <c r="J49" s="42"/>
    </row>
    <row r="50" spans="3:10">
      <c r="C50" s="40"/>
      <c r="D50" s="40"/>
      <c r="E50" s="40"/>
      <c r="F50" s="43"/>
      <c r="G50" s="43"/>
      <c r="H50" s="42"/>
      <c r="I50" s="43"/>
      <c r="J50" s="42"/>
    </row>
    <row r="51" spans="3:10">
      <c r="C51" s="40"/>
      <c r="D51" s="40"/>
      <c r="E51" s="40"/>
      <c r="F51" s="43"/>
      <c r="G51" s="43"/>
      <c r="H51" s="42"/>
      <c r="I51" s="43"/>
      <c r="J51" s="42"/>
    </row>
    <row r="52" spans="3:10">
      <c r="C52" s="40"/>
      <c r="D52" s="40"/>
      <c r="E52" s="40"/>
      <c r="F52" s="43"/>
      <c r="G52" s="43"/>
      <c r="H52" s="42"/>
      <c r="I52" s="43"/>
      <c r="J52" s="42"/>
    </row>
    <row r="53" spans="3:10">
      <c r="C53" s="40"/>
      <c r="D53" s="40"/>
      <c r="E53" s="40"/>
      <c r="F53" s="43"/>
      <c r="G53" s="43"/>
      <c r="H53" s="42"/>
      <c r="I53" s="43"/>
      <c r="J53" s="42"/>
    </row>
    <row r="54" spans="3:10">
      <c r="C54" s="40"/>
      <c r="D54" s="40"/>
      <c r="E54" s="40"/>
      <c r="F54" s="43"/>
      <c r="G54" s="43"/>
      <c r="H54" s="42"/>
      <c r="I54" s="43"/>
      <c r="J54" s="42"/>
    </row>
    <row r="55" spans="3:10">
      <c r="C55" s="40"/>
      <c r="D55" s="40"/>
      <c r="E55" s="40"/>
      <c r="F55" s="43"/>
      <c r="G55" s="43"/>
      <c r="H55" s="42"/>
      <c r="I55" s="43"/>
      <c r="J55" s="42"/>
    </row>
    <row r="56" spans="3:10">
      <c r="C56" s="40"/>
      <c r="D56" s="40"/>
      <c r="E56" s="40"/>
      <c r="F56" s="43"/>
      <c r="G56" s="43"/>
      <c r="H56" s="42"/>
      <c r="I56" s="43"/>
      <c r="J56" s="42"/>
    </row>
    <row r="57" spans="3:10">
      <c r="C57" s="40"/>
      <c r="D57" s="40"/>
      <c r="E57" s="40"/>
      <c r="F57" s="43"/>
      <c r="G57" s="43"/>
      <c r="H57" s="42"/>
      <c r="I57" s="43"/>
      <c r="J57" s="42"/>
    </row>
    <row r="58" spans="3:10">
      <c r="C58" s="40"/>
      <c r="D58" s="40"/>
      <c r="E58" s="40"/>
      <c r="F58" s="43"/>
      <c r="G58" s="43"/>
      <c r="H58" s="42"/>
      <c r="I58" s="43"/>
      <c r="J58" s="42"/>
    </row>
    <row r="59" spans="3:10">
      <c r="C59" s="40"/>
      <c r="D59" s="40"/>
      <c r="E59" s="40"/>
      <c r="F59" s="43"/>
      <c r="G59" s="43"/>
      <c r="H59" s="42"/>
      <c r="I59" s="43"/>
      <c r="J59" s="42"/>
    </row>
    <row r="60" spans="3:10">
      <c r="C60" s="40"/>
      <c r="D60" s="40"/>
      <c r="E60" s="40"/>
      <c r="F60" s="40"/>
      <c r="G60" s="40"/>
      <c r="I60" s="40"/>
    </row>
    <row r="61" spans="3:10">
      <c r="C61" s="40"/>
      <c r="D61" s="40"/>
      <c r="E61" s="40"/>
      <c r="F61" s="40"/>
      <c r="G61" s="40"/>
      <c r="I61" s="40"/>
    </row>
    <row r="62" spans="3:10">
      <c r="I62" s="40"/>
    </row>
    <row r="65" spans="6:9">
      <c r="F65" s="40"/>
      <c r="G65" s="40"/>
      <c r="H65" s="40"/>
      <c r="I65" s="40"/>
    </row>
    <row r="66" spans="6:9">
      <c r="F66" s="40"/>
      <c r="G66" s="40"/>
      <c r="H66" s="40"/>
      <c r="I66" s="40"/>
    </row>
  </sheetData>
  <phoneticPr fontId="0" type="noConversion"/>
  <pageMargins left="0.35433070866141736" right="0.39370078740157483" top="0.98425196850393704" bottom="0.98425196850393704" header="0.51181102362204722" footer="0.51181102362204722"/>
  <pageSetup paperSize="9" scale="63" orientation="landscape" r:id="rId1"/>
  <headerFooter alignWithMargins="0"/>
  <customProperties>
    <customPr name="ColorPalette" r:id="rId2"/>
  </customProperties>
  <ignoredErrors>
    <ignoredError sqref="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opLeftCell="B5" zoomScale="58" zoomScaleNormal="80" zoomScaleSheetLayoutView="100" workbookViewId="0">
      <selection activeCell="D24" sqref="D24"/>
    </sheetView>
  </sheetViews>
  <sheetFormatPr defaultRowHeight="12.75"/>
  <cols>
    <col min="1" max="1" width="8.42578125" style="38" hidden="1" customWidth="1"/>
    <col min="2" max="2" width="56.28515625" style="38" customWidth="1"/>
    <col min="3" max="10" width="20.7109375" style="38" customWidth="1"/>
    <col min="11" max="11" width="3.7109375" style="38" customWidth="1"/>
    <col min="12" max="12" width="14.7109375" style="38" bestFit="1" customWidth="1"/>
    <col min="13" max="16384" width="9.140625" style="38"/>
  </cols>
  <sheetData>
    <row r="1" spans="1:12" s="3" customFormat="1" ht="21.75" customHeight="1">
      <c r="A1" s="1" t="s">
        <v>46</v>
      </c>
      <c r="B1" s="1" t="s">
        <v>62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50</v>
      </c>
      <c r="J1" s="2" t="str">
        <f>'P&amp;L pol'!J1</f>
        <v>1 Q 2010</v>
      </c>
      <c r="L1" s="45">
        <v>2011</v>
      </c>
    </row>
    <row r="2" spans="1:12" s="4" customFormat="1" ht="18" customHeight="1">
      <c r="B2" s="5"/>
      <c r="C2" s="6"/>
      <c r="D2" s="6"/>
      <c r="E2" s="6"/>
      <c r="F2" s="6"/>
      <c r="G2" s="6"/>
      <c r="H2" s="6"/>
      <c r="I2" s="6"/>
      <c r="J2" s="7"/>
    </row>
    <row r="3" spans="1:12" s="4" customFormat="1" ht="18" customHeight="1">
      <c r="B3" s="5" t="s">
        <v>1</v>
      </c>
      <c r="C3" s="8">
        <f>'P&amp;L pol'!C3</f>
        <v>915721</v>
      </c>
      <c r="D3" s="8">
        <f>'P&amp;L pol'!D3</f>
        <v>877099</v>
      </c>
      <c r="E3" s="8">
        <f>'P&amp;L pol'!E3</f>
        <v>826526</v>
      </c>
      <c r="F3" s="8">
        <f>'P&amp;L pol'!F3</f>
        <v>794387</v>
      </c>
      <c r="G3" s="8">
        <f>'P&amp;L pol'!G3</f>
        <v>792406</v>
      </c>
      <c r="H3" s="8">
        <f>'P&amp;L pol'!H3</f>
        <v>767560</v>
      </c>
      <c r="I3" s="8">
        <f>'P&amp;L pol'!I3</f>
        <v>781882</v>
      </c>
      <c r="J3" s="9">
        <f>'P&amp;L pol'!J3</f>
        <v>788453</v>
      </c>
      <c r="L3" s="44">
        <f>SUM(C3:F3)</f>
        <v>3413733</v>
      </c>
    </row>
    <row r="4" spans="1:12" s="4" customFormat="1" ht="18" customHeight="1">
      <c r="B4" s="5" t="s">
        <v>3</v>
      </c>
      <c r="C4" s="10">
        <f>'P&amp;L pol'!C4</f>
        <v>-376468</v>
      </c>
      <c r="D4" s="10">
        <f>'P&amp;L pol'!D4</f>
        <v>-344870</v>
      </c>
      <c r="E4" s="10">
        <f>'P&amp;L pol'!E4</f>
        <v>-323999</v>
      </c>
      <c r="F4" s="10">
        <f>'P&amp;L pol'!F4</f>
        <v>-299811</v>
      </c>
      <c r="G4" s="10">
        <f>'P&amp;L pol'!G4</f>
        <v>-290956</v>
      </c>
      <c r="H4" s="10">
        <f>'P&amp;L pol'!H4</f>
        <v>-309614</v>
      </c>
      <c r="I4" s="10">
        <f>'P&amp;L pol'!I4</f>
        <v>-343572</v>
      </c>
      <c r="J4" s="11">
        <f>'P&amp;L pol'!J4</f>
        <v>-363984</v>
      </c>
      <c r="L4" s="44">
        <f t="shared" ref="L4:L30" si="0">SUM(C4:F4)</f>
        <v>-1345148</v>
      </c>
    </row>
    <row r="5" spans="1:12" s="16" customFormat="1" ht="18" customHeight="1">
      <c r="A5" s="12"/>
      <c r="B5" s="13" t="s">
        <v>5</v>
      </c>
      <c r="C5" s="14">
        <f>'P&amp;L pol'!C5</f>
        <v>539253</v>
      </c>
      <c r="D5" s="14">
        <f>'P&amp;L pol'!D5</f>
        <v>532229</v>
      </c>
      <c r="E5" s="14">
        <f>'P&amp;L pol'!E5</f>
        <v>502527</v>
      </c>
      <c r="F5" s="14">
        <f>'P&amp;L pol'!F5</f>
        <v>494576</v>
      </c>
      <c r="G5" s="14">
        <f>'P&amp;L pol'!G5</f>
        <v>501450</v>
      </c>
      <c r="H5" s="14">
        <f>'P&amp;L pol'!H5</f>
        <v>457946</v>
      </c>
      <c r="I5" s="14">
        <f>'P&amp;L pol'!I5</f>
        <v>438310</v>
      </c>
      <c r="J5" s="15">
        <f>'P&amp;L pol'!J5</f>
        <v>424469</v>
      </c>
      <c r="L5" s="44">
        <f t="shared" si="0"/>
        <v>2068585</v>
      </c>
    </row>
    <row r="6" spans="1:12" s="4" customFormat="1" ht="18" customHeight="1">
      <c r="B6" s="5" t="s">
        <v>7</v>
      </c>
      <c r="C6" s="8">
        <f>'P&amp;L pol'!C6</f>
        <v>383955</v>
      </c>
      <c r="D6" s="8">
        <f>'P&amp;L pol'!D6</f>
        <v>390460</v>
      </c>
      <c r="E6" s="8">
        <f>'P&amp;L pol'!E6</f>
        <v>397919</v>
      </c>
      <c r="F6" s="8">
        <f>'P&amp;L pol'!F6</f>
        <v>386330</v>
      </c>
      <c r="G6" s="8">
        <f>'P&amp;L pol'!G6</f>
        <v>396460</v>
      </c>
      <c r="H6" s="8">
        <f>'P&amp;L pol'!H6</f>
        <v>373090</v>
      </c>
      <c r="I6" s="8">
        <f>'P&amp;L pol'!I6</f>
        <v>400099</v>
      </c>
      <c r="J6" s="9">
        <f>'P&amp;L pol'!J6</f>
        <v>386298</v>
      </c>
      <c r="L6" s="44">
        <f t="shared" si="0"/>
        <v>1558664</v>
      </c>
    </row>
    <row r="7" spans="1:12" s="4" customFormat="1" ht="18" customHeight="1">
      <c r="B7" s="5" t="s">
        <v>9</v>
      </c>
      <c r="C7" s="10">
        <f>'P&amp;L pol'!C7</f>
        <v>-53930</v>
      </c>
      <c r="D7" s="10">
        <f>'P&amp;L pol'!D7</f>
        <v>-50195</v>
      </c>
      <c r="E7" s="10">
        <f>'P&amp;L pol'!E7</f>
        <v>-49248</v>
      </c>
      <c r="F7" s="10">
        <f>'P&amp;L pol'!F7</f>
        <v>-47619</v>
      </c>
      <c r="G7" s="10">
        <f>'P&amp;L pol'!G7</f>
        <v>-50464</v>
      </c>
      <c r="H7" s="10">
        <f>'P&amp;L pol'!H7</f>
        <v>-42657</v>
      </c>
      <c r="I7" s="10">
        <f>'P&amp;L pol'!I7</f>
        <v>-65096</v>
      </c>
      <c r="J7" s="11">
        <f>'P&amp;L pol'!J7</f>
        <v>-54502</v>
      </c>
      <c r="L7" s="44">
        <f t="shared" si="0"/>
        <v>-200992</v>
      </c>
    </row>
    <row r="8" spans="1:12" s="16" customFormat="1" ht="18" customHeight="1">
      <c r="A8" s="12"/>
      <c r="B8" s="13" t="s">
        <v>11</v>
      </c>
      <c r="C8" s="14">
        <f>'P&amp;L pol'!C8</f>
        <v>330025</v>
      </c>
      <c r="D8" s="14">
        <f>'P&amp;L pol'!D8</f>
        <v>340265</v>
      </c>
      <c r="E8" s="14">
        <f>'P&amp;L pol'!E8</f>
        <v>348671</v>
      </c>
      <c r="F8" s="14">
        <f>'P&amp;L pol'!F8</f>
        <v>338711</v>
      </c>
      <c r="G8" s="14">
        <f>'P&amp;L pol'!G8</f>
        <v>345996</v>
      </c>
      <c r="H8" s="14">
        <f>'P&amp;L pol'!H8</f>
        <v>330433</v>
      </c>
      <c r="I8" s="14">
        <f>'P&amp;L pol'!I8</f>
        <v>335003</v>
      </c>
      <c r="J8" s="15">
        <f>'P&amp;L pol'!J8</f>
        <v>331796</v>
      </c>
      <c r="L8" s="44">
        <f t="shared" si="0"/>
        <v>1357672</v>
      </c>
    </row>
    <row r="9" spans="1:12" s="4" customFormat="1" ht="18" customHeight="1">
      <c r="B9" s="5" t="s">
        <v>13</v>
      </c>
      <c r="C9" s="8">
        <f>'P&amp;L pol'!C9</f>
        <v>109</v>
      </c>
      <c r="D9" s="8">
        <f>'P&amp;L pol'!D9</f>
        <v>447</v>
      </c>
      <c r="E9" s="8">
        <f>'P&amp;L pol'!E9</f>
        <v>67459</v>
      </c>
      <c r="F9" s="8">
        <f>'P&amp;L pol'!F9</f>
        <v>10</v>
      </c>
      <c r="G9" s="8">
        <f>'P&amp;L pol'!G9</f>
        <v>281</v>
      </c>
      <c r="H9" s="8">
        <f>'P&amp;L pol'!H9</f>
        <v>611</v>
      </c>
      <c r="I9" s="8">
        <f>'P&amp;L pol'!I9</f>
        <v>53268</v>
      </c>
      <c r="J9" s="9">
        <f>'P&amp;L pol'!J9</f>
        <v>354</v>
      </c>
      <c r="L9" s="44">
        <f t="shared" si="0"/>
        <v>68025</v>
      </c>
    </row>
    <row r="10" spans="1:12" s="4" customFormat="1" ht="18" customHeight="1">
      <c r="B10" s="5" t="s">
        <v>15</v>
      </c>
      <c r="C10" s="8">
        <f>'P&amp;L pol'!C10</f>
        <v>49701</v>
      </c>
      <c r="D10" s="8">
        <f>'P&amp;L pol'!D10</f>
        <v>107530</v>
      </c>
      <c r="E10" s="8">
        <f>'P&amp;L pol'!E10</f>
        <v>71073</v>
      </c>
      <c r="F10" s="8">
        <f>'P&amp;L pol'!F10</f>
        <v>38847</v>
      </c>
      <c r="G10" s="8">
        <f>'P&amp;L pol'!G10</f>
        <v>60258</v>
      </c>
      <c r="H10" s="8">
        <f>'P&amp;L pol'!H10</f>
        <v>60810</v>
      </c>
      <c r="I10" s="8">
        <f>'P&amp;L pol'!I10</f>
        <v>70265</v>
      </c>
      <c r="J10" s="9">
        <f>'P&amp;L pol'!J10</f>
        <v>67398</v>
      </c>
      <c r="L10" s="44">
        <f t="shared" si="0"/>
        <v>267151</v>
      </c>
    </row>
    <row r="11" spans="1:12" s="4" customFormat="1" ht="18" customHeight="1">
      <c r="B11" s="5" t="s">
        <v>17</v>
      </c>
      <c r="C11" s="10">
        <f>'P&amp;L pol'!C11</f>
        <v>4923</v>
      </c>
      <c r="D11" s="10">
        <f>'P&amp;L pol'!D11</f>
        <v>1505</v>
      </c>
      <c r="E11" s="10">
        <f>'P&amp;L pol'!E11</f>
        <v>5455</v>
      </c>
      <c r="F11" s="10">
        <f>'P&amp;L pol'!F11</f>
        <v>-170</v>
      </c>
      <c r="G11" s="10">
        <f>'P&amp;L pol'!G11</f>
        <v>2235</v>
      </c>
      <c r="H11" s="10">
        <f>'P&amp;L pol'!H11</f>
        <v>1301</v>
      </c>
      <c r="I11" s="10">
        <f>'P&amp;L pol'!I11</f>
        <v>108</v>
      </c>
      <c r="J11" s="11">
        <f>'P&amp;L pol'!J11</f>
        <v>8764</v>
      </c>
      <c r="L11" s="44">
        <f t="shared" si="0"/>
        <v>11713</v>
      </c>
    </row>
    <row r="12" spans="1:12" s="4" customFormat="1" ht="36" customHeight="1">
      <c r="B12" s="5" t="s">
        <v>19</v>
      </c>
      <c r="C12" s="10">
        <f>'P&amp;L pol'!C12</f>
        <v>0</v>
      </c>
      <c r="D12" s="10">
        <f>'P&amp;L pol'!D12</f>
        <v>0</v>
      </c>
      <c r="E12" s="10">
        <f>'P&amp;L pol'!E12</f>
        <v>0</v>
      </c>
      <c r="F12" s="10">
        <f>'P&amp;L pol'!F12</f>
        <v>0</v>
      </c>
      <c r="G12" s="10">
        <f>'P&amp;L pol'!G12</f>
        <v>0</v>
      </c>
      <c r="H12" s="10">
        <f>'P&amp;L pol'!H12</f>
        <v>0</v>
      </c>
      <c r="I12" s="10">
        <f>'P&amp;L pol'!I12</f>
        <v>0</v>
      </c>
      <c r="J12" s="11">
        <f>'P&amp;L pol'!J12</f>
        <v>0</v>
      </c>
      <c r="L12" s="44">
        <f t="shared" si="0"/>
        <v>0</v>
      </c>
    </row>
    <row r="13" spans="1:12" s="4" customFormat="1" ht="18" customHeight="1">
      <c r="B13" s="5" t="s">
        <v>21</v>
      </c>
      <c r="C13" s="8">
        <f>'P&amp;L pol'!C13</f>
        <v>9147</v>
      </c>
      <c r="D13" s="8">
        <f>'P&amp;L pol'!D13</f>
        <v>7810</v>
      </c>
      <c r="E13" s="8">
        <f>'P&amp;L pol'!E13</f>
        <v>15360</v>
      </c>
      <c r="F13" s="8">
        <f>'P&amp;L pol'!F13</f>
        <v>17487</v>
      </c>
      <c r="G13" s="8">
        <f>'P&amp;L pol'!G13</f>
        <v>20362</v>
      </c>
      <c r="H13" s="8">
        <f>'P&amp;L pol'!H13</f>
        <v>6941</v>
      </c>
      <c r="I13" s="8">
        <f>'P&amp;L pol'!I13</f>
        <v>11223</v>
      </c>
      <c r="J13" s="9">
        <f>'P&amp;L pol'!J13</f>
        <v>7422</v>
      </c>
      <c r="L13" s="44">
        <f t="shared" si="0"/>
        <v>49804</v>
      </c>
    </row>
    <row r="14" spans="1:12" s="4" customFormat="1" ht="18" customHeight="1">
      <c r="B14" s="5" t="s">
        <v>23</v>
      </c>
      <c r="C14" s="10">
        <f>'P&amp;L pol'!C14</f>
        <v>-85524</v>
      </c>
      <c r="D14" s="10">
        <f>'P&amp;L pol'!D14</f>
        <v>-107854</v>
      </c>
      <c r="E14" s="10">
        <f>'P&amp;L pol'!E14</f>
        <v>-78750</v>
      </c>
      <c r="F14" s="10">
        <f>'P&amp;L pol'!F14</f>
        <v>-94854</v>
      </c>
      <c r="G14" s="10">
        <f>'P&amp;L pol'!G14</f>
        <v>-103192</v>
      </c>
      <c r="H14" s="10">
        <f>'P&amp;L pol'!H14</f>
        <v>-100753</v>
      </c>
      <c r="I14" s="10">
        <f>'P&amp;L pol'!I14</f>
        <v>-146447</v>
      </c>
      <c r="J14" s="11">
        <f>'P&amp;L pol'!J14</f>
        <v>-70362</v>
      </c>
      <c r="L14" s="44">
        <f t="shared" si="0"/>
        <v>-366982</v>
      </c>
    </row>
    <row r="15" spans="1:12" s="4" customFormat="1" ht="18" customHeight="1">
      <c r="B15" s="5" t="s">
        <v>25</v>
      </c>
      <c r="C15" s="17">
        <f>SUM(C16:C18)</f>
        <v>-570618</v>
      </c>
      <c r="D15" s="17">
        <f>SUM(D16:D18)</f>
        <v>-445003</v>
      </c>
      <c r="E15" s="17">
        <f t="shared" ref="E15:J15" si="1">SUM(E16:E18)</f>
        <v>-464708</v>
      </c>
      <c r="F15" s="17">
        <f t="shared" si="1"/>
        <v>-444313</v>
      </c>
      <c r="G15" s="17">
        <f t="shared" si="1"/>
        <v>-461929</v>
      </c>
      <c r="H15" s="17">
        <f t="shared" si="1"/>
        <v>-450649</v>
      </c>
      <c r="I15" s="17">
        <f t="shared" si="1"/>
        <v>-429972</v>
      </c>
      <c r="J15" s="18">
        <f t="shared" si="1"/>
        <v>-420971</v>
      </c>
      <c r="L15" s="44">
        <f t="shared" si="0"/>
        <v>-1924642</v>
      </c>
    </row>
    <row r="16" spans="1:12" s="4" customFormat="1" ht="37.5" customHeight="1">
      <c r="B16" s="19" t="s">
        <v>27</v>
      </c>
      <c r="C16" s="20">
        <f>'P&amp;L pol'!C16</f>
        <v>-442513</v>
      </c>
      <c r="D16" s="20">
        <f>'P&amp;L pol'!D16</f>
        <v>-392728</v>
      </c>
      <c r="E16" s="20">
        <f>'P&amp;L pol'!E16</f>
        <v>-420227</v>
      </c>
      <c r="F16" s="20">
        <f>'P&amp;L pol'!F16</f>
        <v>-403677</v>
      </c>
      <c r="G16" s="20">
        <f>'P&amp;L pol'!G16</f>
        <v>-421765</v>
      </c>
      <c r="H16" s="20">
        <f>'P&amp;L pol'!H16</f>
        <v>-404870</v>
      </c>
      <c r="I16" s="20">
        <f>'P&amp;L pol'!I16</f>
        <v>-391673</v>
      </c>
      <c r="J16" s="21">
        <f>'P&amp;L pol'!J16</f>
        <v>-382284</v>
      </c>
      <c r="L16" s="44">
        <f t="shared" si="0"/>
        <v>-1659145</v>
      </c>
    </row>
    <row r="17" spans="1:12" s="4" customFormat="1" ht="18" customHeight="1">
      <c r="B17" s="19" t="s">
        <v>29</v>
      </c>
      <c r="C17" s="20">
        <f>'P&amp;L pol'!C17</f>
        <v>-109793</v>
      </c>
      <c r="D17" s="20">
        <f>'P&amp;L pol'!D17</f>
        <v>-34466</v>
      </c>
      <c r="E17" s="20">
        <f>'P&amp;L pol'!E17</f>
        <v>-35716</v>
      </c>
      <c r="F17" s="20">
        <f>'P&amp;L pol'!F17</f>
        <v>-35900</v>
      </c>
      <c r="G17" s="20">
        <f>'P&amp;L pol'!G17</f>
        <v>-32735</v>
      </c>
      <c r="H17" s="20">
        <f>'P&amp;L pol'!H17</f>
        <v>-32356</v>
      </c>
      <c r="I17" s="20">
        <f>'P&amp;L pol'!I17</f>
        <v>-31838</v>
      </c>
      <c r="J17" s="21">
        <f>'P&amp;L pol'!J17</f>
        <v>-31838</v>
      </c>
      <c r="L17" s="44">
        <f t="shared" si="0"/>
        <v>-215875</v>
      </c>
    </row>
    <row r="18" spans="1:12" s="4" customFormat="1" ht="18" customHeight="1">
      <c r="B18" s="19" t="s">
        <v>31</v>
      </c>
      <c r="C18" s="20">
        <f>'P&amp;L pol'!C18</f>
        <v>-18312</v>
      </c>
      <c r="D18" s="20">
        <f>'P&amp;L pol'!D18</f>
        <v>-17809</v>
      </c>
      <c r="E18" s="20">
        <f>'P&amp;L pol'!E18</f>
        <v>-8765</v>
      </c>
      <c r="F18" s="20">
        <f>'P&amp;L pol'!F18</f>
        <v>-4736</v>
      </c>
      <c r="G18" s="20">
        <f>'P&amp;L pol'!G18</f>
        <v>-7429</v>
      </c>
      <c r="H18" s="20">
        <f>'P&amp;L pol'!H18</f>
        <v>-13423</v>
      </c>
      <c r="I18" s="20">
        <f>'P&amp;L pol'!I18</f>
        <v>-6461</v>
      </c>
      <c r="J18" s="21">
        <f>'P&amp;L pol'!J18</f>
        <v>-6849</v>
      </c>
      <c r="L18" s="44">
        <f t="shared" si="0"/>
        <v>-49622</v>
      </c>
    </row>
    <row r="19" spans="1:12" s="23" customFormat="1" ht="18" customHeight="1">
      <c r="A19" s="22"/>
      <c r="B19" s="23" t="s">
        <v>33</v>
      </c>
      <c r="C19" s="24">
        <f>'P&amp;L pol'!C19</f>
        <v>277016</v>
      </c>
      <c r="D19" s="24">
        <f>'P&amp;L pol'!D19</f>
        <v>436929</v>
      </c>
      <c r="E19" s="24">
        <f>'P&amp;L pol'!E19</f>
        <v>467087</v>
      </c>
      <c r="F19" s="24">
        <f>'P&amp;L pol'!F19</f>
        <v>350294</v>
      </c>
      <c r="G19" s="24">
        <f>'P&amp;L pol'!G19</f>
        <v>365461</v>
      </c>
      <c r="H19" s="24">
        <f>'P&amp;L pol'!H19</f>
        <v>306640</v>
      </c>
      <c r="I19" s="24">
        <f>'P&amp;L pol'!I19</f>
        <v>331758</v>
      </c>
      <c r="J19" s="25">
        <f>'P&amp;L pol'!J19</f>
        <v>348870</v>
      </c>
      <c r="L19" s="44">
        <f t="shared" si="0"/>
        <v>1531326</v>
      </c>
    </row>
    <row r="20" spans="1:12" s="4" customFormat="1" ht="37.5" customHeight="1">
      <c r="B20" s="5" t="s">
        <v>58</v>
      </c>
      <c r="C20" s="10">
        <f>'P&amp;L pol'!C20</f>
        <v>3474</v>
      </c>
      <c r="D20" s="10">
        <f>'P&amp;L pol'!D20</f>
        <v>2733</v>
      </c>
      <c r="E20" s="10">
        <f>'P&amp;L pol'!E20</f>
        <v>1726</v>
      </c>
      <c r="F20" s="10">
        <f>'P&amp;L pol'!F20</f>
        <v>3171</v>
      </c>
      <c r="G20" s="10">
        <f>'P&amp;L pol'!G20</f>
        <v>1925</v>
      </c>
      <c r="H20" s="10">
        <f>'P&amp;L pol'!H20</f>
        <v>1161</v>
      </c>
      <c r="I20" s="10">
        <f>'P&amp;L pol'!I20</f>
        <v>1577</v>
      </c>
      <c r="J20" s="11">
        <f>'P&amp;L pol'!J20</f>
        <v>-211</v>
      </c>
      <c r="L20" s="44">
        <f t="shared" si="0"/>
        <v>11104</v>
      </c>
    </row>
    <row r="21" spans="1:12" s="4" customFormat="1" ht="18" customHeight="1">
      <c r="B21" s="5"/>
      <c r="C21" s="6"/>
      <c r="D21" s="6"/>
      <c r="E21" s="6"/>
      <c r="F21" s="6"/>
      <c r="G21" s="6"/>
      <c r="H21" s="6"/>
      <c r="I21" s="6"/>
      <c r="J21" s="7"/>
      <c r="L21" s="44"/>
    </row>
    <row r="22" spans="1:12" s="30" customFormat="1" ht="18" customHeight="1">
      <c r="A22" s="26"/>
      <c r="B22" s="27" t="s">
        <v>36</v>
      </c>
      <c r="C22" s="28">
        <f>'P&amp;L pol'!C22</f>
        <v>280490</v>
      </c>
      <c r="D22" s="28">
        <f>'P&amp;L pol'!D22</f>
        <v>439662</v>
      </c>
      <c r="E22" s="28">
        <f>'P&amp;L pol'!E22</f>
        <v>468813</v>
      </c>
      <c r="F22" s="28">
        <f>'P&amp;L pol'!F22</f>
        <v>353465</v>
      </c>
      <c r="G22" s="28">
        <f>'P&amp;L pol'!G22</f>
        <v>367386</v>
      </c>
      <c r="H22" s="28">
        <f>'P&amp;L pol'!H22</f>
        <v>307801</v>
      </c>
      <c r="I22" s="28">
        <f>'P&amp;L pol'!I22</f>
        <v>333335</v>
      </c>
      <c r="J22" s="29">
        <f>'P&amp;L pol'!J22</f>
        <v>348659</v>
      </c>
      <c r="L22" s="44">
        <f t="shared" si="0"/>
        <v>1542430</v>
      </c>
    </row>
    <row r="23" spans="1:12" s="4" customFormat="1" ht="18" customHeight="1">
      <c r="B23" s="31"/>
      <c r="C23" s="32"/>
      <c r="D23" s="32"/>
      <c r="E23" s="32"/>
      <c r="F23" s="32"/>
      <c r="G23" s="32"/>
      <c r="H23" s="32"/>
      <c r="I23" s="32"/>
      <c r="J23" s="33"/>
      <c r="L23" s="44"/>
    </row>
    <row r="24" spans="1:12" s="4" customFormat="1" ht="18" customHeight="1">
      <c r="B24" s="31" t="s">
        <v>38</v>
      </c>
      <c r="C24" s="10">
        <f>'P&amp;L pol'!C24</f>
        <v>-75959</v>
      </c>
      <c r="D24" s="10">
        <f>'P&amp;L pol'!D24</f>
        <v>-88806</v>
      </c>
      <c r="E24" s="10">
        <f>'P&amp;L pol'!E24</f>
        <v>-82262</v>
      </c>
      <c r="F24" s="10">
        <f>'P&amp;L pol'!F24</f>
        <v>-68536</v>
      </c>
      <c r="G24" s="10">
        <f>'P&amp;L pol'!G24</f>
        <v>-82984</v>
      </c>
      <c r="H24" s="10">
        <f>'P&amp;L pol'!H24</f>
        <v>-68634</v>
      </c>
      <c r="I24" s="10">
        <f>'P&amp;L pol'!I24</f>
        <v>-65991</v>
      </c>
      <c r="J24" s="11">
        <f>'P&amp;L pol'!J24</f>
        <v>-99003</v>
      </c>
      <c r="L24" s="44">
        <f t="shared" si="0"/>
        <v>-315563</v>
      </c>
    </row>
    <row r="25" spans="1:12" s="4" customFormat="1" ht="18" customHeight="1">
      <c r="B25" s="31"/>
      <c r="C25" s="32"/>
      <c r="D25" s="32"/>
      <c r="E25" s="32"/>
      <c r="F25" s="32"/>
      <c r="G25" s="32"/>
      <c r="H25" s="32"/>
      <c r="I25" s="32"/>
      <c r="J25" s="33"/>
      <c r="L25" s="44"/>
    </row>
    <row r="26" spans="1:12" s="16" customFormat="1" ht="18" customHeight="1">
      <c r="A26" s="12"/>
      <c r="B26" s="13" t="s">
        <v>40</v>
      </c>
      <c r="C26" s="14">
        <f>'P&amp;L pol'!C26</f>
        <v>204531</v>
      </c>
      <c r="D26" s="14">
        <f>'P&amp;L pol'!D26</f>
        <v>350856</v>
      </c>
      <c r="E26" s="14">
        <f>'P&amp;L pol'!E26</f>
        <v>386551</v>
      </c>
      <c r="F26" s="14">
        <f>'P&amp;L pol'!F26</f>
        <v>284929</v>
      </c>
      <c r="G26" s="14">
        <f>'P&amp;L pol'!G26</f>
        <v>284402</v>
      </c>
      <c r="H26" s="14">
        <f>'P&amp;L pol'!H26</f>
        <v>239167</v>
      </c>
      <c r="I26" s="14">
        <f>'P&amp;L pol'!I26</f>
        <v>267344</v>
      </c>
      <c r="J26" s="15">
        <f>'P&amp;L pol'!J26</f>
        <v>249656</v>
      </c>
      <c r="L26" s="44">
        <f t="shared" si="0"/>
        <v>1226867</v>
      </c>
    </row>
    <row r="27" spans="1:12" s="4" customFormat="1" ht="18" customHeight="1">
      <c r="B27" s="34"/>
      <c r="C27" s="35"/>
      <c r="D27" s="35"/>
      <c r="E27" s="35"/>
      <c r="F27" s="35"/>
      <c r="G27" s="35"/>
      <c r="H27" s="35"/>
      <c r="I27" s="35"/>
      <c r="J27" s="36"/>
      <c r="L27" s="44"/>
    </row>
    <row r="28" spans="1:12" s="4" customFormat="1" ht="18" customHeight="1">
      <c r="B28" s="31" t="s">
        <v>42</v>
      </c>
      <c r="C28" s="32"/>
      <c r="D28" s="32"/>
      <c r="E28" s="32"/>
      <c r="F28" s="32"/>
      <c r="G28" s="32"/>
      <c r="H28" s="32"/>
      <c r="I28" s="32"/>
      <c r="J28" s="33"/>
      <c r="L28" s="44"/>
    </row>
    <row r="29" spans="1:12" s="16" customFormat="1" ht="18" customHeight="1">
      <c r="A29" s="12"/>
      <c r="B29" s="13" t="s">
        <v>52</v>
      </c>
      <c r="C29" s="14">
        <f>'P&amp;L pol'!C29</f>
        <v>198413</v>
      </c>
      <c r="D29" s="14">
        <f>'P&amp;L pol'!D29</f>
        <v>344857</v>
      </c>
      <c r="E29" s="14">
        <f>'P&amp;L pol'!E29</f>
        <v>370861</v>
      </c>
      <c r="F29" s="14">
        <f>'P&amp;L pol'!F29</f>
        <v>270216</v>
      </c>
      <c r="G29" s="14">
        <f>'P&amp;L pol'!G29</f>
        <v>267719</v>
      </c>
      <c r="H29" s="14">
        <f>'P&amp;L pol'!H29</f>
        <v>222916</v>
      </c>
      <c r="I29" s="14">
        <f>'P&amp;L pol'!I29</f>
        <v>250109</v>
      </c>
      <c r="J29" s="15">
        <f>'P&amp;L pol'!J29</f>
        <v>233479</v>
      </c>
      <c r="L29" s="44">
        <f t="shared" si="0"/>
        <v>1184347</v>
      </c>
    </row>
    <row r="30" spans="1:12" s="37" customFormat="1" ht="18" customHeight="1">
      <c r="B30" s="31" t="s">
        <v>55</v>
      </c>
      <c r="C30" s="8">
        <f>'P&amp;L pol'!C30</f>
        <v>6118</v>
      </c>
      <c r="D30" s="8">
        <f>'P&amp;L pol'!D30</f>
        <v>5999</v>
      </c>
      <c r="E30" s="8">
        <f>'P&amp;L pol'!E30</f>
        <v>15690</v>
      </c>
      <c r="F30" s="8">
        <f>'P&amp;L pol'!F30</f>
        <v>14713</v>
      </c>
      <c r="G30" s="8">
        <f>'P&amp;L pol'!G30</f>
        <v>16683</v>
      </c>
      <c r="H30" s="8">
        <f>'P&amp;L pol'!H30</f>
        <v>16251</v>
      </c>
      <c r="I30" s="8">
        <f>'P&amp;L pol'!I30</f>
        <v>17235</v>
      </c>
      <c r="J30" s="9">
        <f>'P&amp;L pol'!J30</f>
        <v>16177</v>
      </c>
      <c r="L30" s="44">
        <f t="shared" si="0"/>
        <v>42520</v>
      </c>
    </row>
    <row r="33" spans="1:3">
      <c r="C33" s="38">
        <f>C29/'P&amp;L eng EUR'!E34</f>
        <v>48269.796861695657</v>
      </c>
    </row>
    <row r="36" spans="1:3">
      <c r="A36" s="38" t="s">
        <v>1</v>
      </c>
    </row>
    <row r="37" spans="1:3">
      <c r="A37" s="38" t="s">
        <v>3</v>
      </c>
    </row>
    <row r="38" spans="1:3">
      <c r="A38" s="38" t="s">
        <v>5</v>
      </c>
    </row>
    <row r="39" spans="1:3">
      <c r="A39" s="38" t="s">
        <v>7</v>
      </c>
    </row>
    <row r="40" spans="1:3">
      <c r="A40" s="38" t="s">
        <v>9</v>
      </c>
    </row>
    <row r="41" spans="1:3">
      <c r="A41" s="38" t="s">
        <v>11</v>
      </c>
    </row>
    <row r="42" spans="1:3">
      <c r="A42" s="38" t="s">
        <v>13</v>
      </c>
    </row>
    <row r="43" spans="1:3">
      <c r="A43" s="38" t="s">
        <v>15</v>
      </c>
    </row>
    <row r="44" spans="1:3">
      <c r="A44" s="38" t="s">
        <v>17</v>
      </c>
    </row>
    <row r="45" spans="1:3">
      <c r="A45" s="38" t="s">
        <v>19</v>
      </c>
    </row>
    <row r="46" spans="1:3">
      <c r="A46" s="38" t="s">
        <v>21</v>
      </c>
    </row>
    <row r="47" spans="1:3">
      <c r="A47" s="38" t="s">
        <v>23</v>
      </c>
    </row>
    <row r="48" spans="1:3">
      <c r="A48" s="38" t="s">
        <v>25</v>
      </c>
    </row>
    <row r="49" spans="1:1">
      <c r="A49" s="38" t="s">
        <v>27</v>
      </c>
    </row>
    <row r="50" spans="1:1">
      <c r="A50" s="38" t="s">
        <v>29</v>
      </c>
    </row>
    <row r="51" spans="1:1">
      <c r="A51" s="38" t="s">
        <v>31</v>
      </c>
    </row>
    <row r="52" spans="1:1">
      <c r="A52" s="38" t="s">
        <v>33</v>
      </c>
    </row>
    <row r="53" spans="1:1">
      <c r="A53" s="38" t="s">
        <v>34</v>
      </c>
    </row>
    <row r="55" spans="1:1">
      <c r="A55" s="38" t="s">
        <v>36</v>
      </c>
    </row>
    <row r="57" spans="1:1">
      <c r="A57" s="38" t="s">
        <v>38</v>
      </c>
    </row>
    <row r="59" spans="1:1">
      <c r="A59" s="38" t="s">
        <v>40</v>
      </c>
    </row>
    <row r="61" spans="1:1">
      <c r="A61" s="38" t="s">
        <v>42</v>
      </c>
    </row>
    <row r="62" spans="1:1">
      <c r="A62" s="38" t="s">
        <v>43</v>
      </c>
    </row>
    <row r="63" spans="1:1">
      <c r="A63" s="38" t="s">
        <v>44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opLeftCell="B1" zoomScale="58" zoomScaleNormal="80" zoomScaleSheetLayoutView="100" workbookViewId="0">
      <selection activeCell="E43" sqref="E43"/>
    </sheetView>
  </sheetViews>
  <sheetFormatPr defaultRowHeight="12.75"/>
  <cols>
    <col min="1" max="1" width="8.42578125" style="38" hidden="1" customWidth="1"/>
    <col min="2" max="2" width="56.28515625" style="38" customWidth="1"/>
    <col min="3" max="4" width="20.42578125" style="38" customWidth="1"/>
    <col min="5" max="10" width="20.7109375" style="38" customWidth="1"/>
    <col min="11" max="16384" width="9.140625" style="38"/>
  </cols>
  <sheetData>
    <row r="1" spans="1:10" s="3" customFormat="1" ht="21.75" customHeight="1">
      <c r="A1" s="1" t="s">
        <v>46</v>
      </c>
      <c r="B1" s="1" t="s">
        <v>45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50</v>
      </c>
      <c r="J1" s="2" t="str">
        <f>'P&amp;L pol'!J1</f>
        <v>1 Q 2010</v>
      </c>
    </row>
    <row r="2" spans="1:10" s="4" customFormat="1" ht="18" customHeight="1">
      <c r="B2" s="5"/>
      <c r="C2" s="6"/>
      <c r="D2" s="6"/>
      <c r="E2" s="6"/>
      <c r="F2" s="6"/>
      <c r="G2" s="6"/>
      <c r="H2" s="6"/>
      <c r="I2" s="6"/>
      <c r="J2" s="7"/>
    </row>
    <row r="3" spans="1:10" s="4" customFormat="1" ht="18" customHeight="1">
      <c r="B3" s="5" t="s">
        <v>1</v>
      </c>
      <c r="C3" s="6">
        <f>'P&amp;L eng '!C3/'P&amp;L eng EUR'!$E$34</f>
        <v>222776.06130641041</v>
      </c>
      <c r="D3" s="6">
        <f>'P&amp;L eng '!D3/'P&amp;L eng EUR'!$E$34</f>
        <v>213380.12407249727</v>
      </c>
      <c r="E3" s="6">
        <f>'P&amp;L eng '!E3/'P&amp;L eng EUR'!$E$34</f>
        <v>201076.75465271864</v>
      </c>
      <c r="F3" s="6">
        <f>'P&amp;L eng '!F3/'P&amp;L eng EUR'!$E$34</f>
        <v>193257.99781048534</v>
      </c>
      <c r="G3" s="6">
        <f>'P&amp;L eng '!G3/'P&amp;L eng EUR'!$E$34</f>
        <v>192776.06130641041</v>
      </c>
      <c r="H3" s="6">
        <f>'P&amp;L eng '!H3/'P&amp;L eng EUR'!$E$34</f>
        <v>186731.54117503954</v>
      </c>
      <c r="I3" s="6">
        <f>'P&amp;L eng '!I3/'P&amp;L eng EUR'!$E$34</f>
        <v>190215.78883347524</v>
      </c>
      <c r="J3" s="6">
        <f>'P&amp;L eng '!J3/'P&amp;L eng EUR'!$E$34</f>
        <v>191814.37781291813</v>
      </c>
    </row>
    <row r="4" spans="1:10" s="4" customFormat="1" ht="18" customHeight="1">
      <c r="B4" s="5" t="s">
        <v>3</v>
      </c>
      <c r="C4" s="6">
        <f>'P&amp;L eng '!C4/'P&amp;L eng EUR'!$E$34</f>
        <v>-91586.911567935778</v>
      </c>
      <c r="D4" s="6">
        <f>'P&amp;L eng '!D4/'P&amp;L eng EUR'!$E$34</f>
        <v>-83899.76888456392</v>
      </c>
      <c r="E4" s="6">
        <f>'P&amp;L eng '!E4/'P&amp;L eng EUR'!$E$34</f>
        <v>-78822.284393626076</v>
      </c>
      <c r="F4" s="6">
        <f>'P&amp;L eng '!F4/'P&amp;L eng EUR'!$E$34</f>
        <v>-72937.842111665246</v>
      </c>
      <c r="G4" s="6">
        <f>'P&amp;L eng '!G4/'P&amp;L eng EUR'!$E$34</f>
        <v>-70783.602968008752</v>
      </c>
      <c r="H4" s="6">
        <f>'P&amp;L eng '!H4/'P&amp;L eng EUR'!$E$34</f>
        <v>-75322.710132587279</v>
      </c>
      <c r="I4" s="6">
        <f>'P&amp;L eng '!I4/'P&amp;L eng EUR'!$E$34</f>
        <v>-83583.992215058999</v>
      </c>
      <c r="J4" s="6">
        <f>'P&amp;L eng '!J4/'P&amp;L eng EUR'!$E$34</f>
        <v>-88549.811458460041</v>
      </c>
    </row>
    <row r="5" spans="1:10" s="16" customFormat="1" ht="18" customHeight="1">
      <c r="A5" s="12"/>
      <c r="B5" s="13" t="s">
        <v>5</v>
      </c>
      <c r="C5" s="14">
        <f t="shared" ref="C5:J5" si="0">SUM(C3:C4)</f>
        <v>131189.14973847463</v>
      </c>
      <c r="D5" s="14">
        <f t="shared" si="0"/>
        <v>129480.35518793335</v>
      </c>
      <c r="E5" s="14">
        <f t="shared" si="0"/>
        <v>122254.47025909256</v>
      </c>
      <c r="F5" s="14">
        <f t="shared" si="0"/>
        <v>120320.15569882009</v>
      </c>
      <c r="G5" s="14">
        <f t="shared" si="0"/>
        <v>121992.45833840166</v>
      </c>
      <c r="H5" s="14">
        <f t="shared" si="0"/>
        <v>111408.83104245226</v>
      </c>
      <c r="I5" s="14">
        <f t="shared" si="0"/>
        <v>106631.79661841624</v>
      </c>
      <c r="J5" s="14">
        <f t="shared" si="0"/>
        <v>103264.56635445809</v>
      </c>
    </row>
    <row r="6" spans="1:10" s="4" customFormat="1" ht="18" customHeight="1">
      <c r="B6" s="5" t="s">
        <v>7</v>
      </c>
      <c r="C6" s="6">
        <f>'P&amp;L eng '!C6/'P&amp;L eng EUR'!$E$34</f>
        <v>93408.344483639463</v>
      </c>
      <c r="D6" s="6">
        <f>'P&amp;L eng '!D6/'P&amp;L eng EUR'!$E$34</f>
        <v>94990.877022260058</v>
      </c>
      <c r="E6" s="6">
        <f>'P&amp;L eng '!E6/'P&amp;L eng EUR'!$E$34</f>
        <v>96805.498114584596</v>
      </c>
      <c r="F6" s="6">
        <f>'P&amp;L eng '!F6/'P&amp;L eng EUR'!$E$34</f>
        <v>93986.133073835299</v>
      </c>
      <c r="G6" s="6">
        <f>'P&amp;L eng '!G6/'P&amp;L eng EUR'!$E$34</f>
        <v>96450.553460649549</v>
      </c>
      <c r="H6" s="6">
        <f>'P&amp;L eng '!H6/'P&amp;L eng EUR'!$E$34</f>
        <v>90765.113733122489</v>
      </c>
      <c r="I6" s="6">
        <f>'P&amp;L eng '!I6/'P&amp;L eng EUR'!$E$34</f>
        <v>97335.847220532785</v>
      </c>
      <c r="J6" s="6">
        <f>'P&amp;L eng '!J6/'P&amp;L eng EUR'!$E$34</f>
        <v>93978.34813283055</v>
      </c>
    </row>
    <row r="7" spans="1:10" s="4" customFormat="1" ht="18" customHeight="1">
      <c r="B7" s="5" t="s">
        <v>9</v>
      </c>
      <c r="C7" s="6">
        <f>'P&amp;L eng '!C7/'P&amp;L eng EUR'!$E$34</f>
        <v>-13120.058387057536</v>
      </c>
      <c r="D7" s="6">
        <f>'P&amp;L eng '!D7/'P&amp;L eng EUR'!$E$34</f>
        <v>-12211.409804160077</v>
      </c>
      <c r="E7" s="6">
        <f>'P&amp;L eng '!E7/'P&amp;L eng EUR'!$E$34</f>
        <v>-11981.024206300937</v>
      </c>
      <c r="F7" s="6">
        <f>'P&amp;L eng '!F7/'P&amp;L eng EUR'!$E$34</f>
        <v>-11584.72205327819</v>
      </c>
      <c r="G7" s="6">
        <f>'P&amp;L eng '!G7/'P&amp;L eng EUR'!$E$34</f>
        <v>-12276.851964481206</v>
      </c>
      <c r="H7" s="6">
        <f>'P&amp;L eng '!H7/'P&amp;L eng EUR'!$E$34</f>
        <v>-10377.569638730081</v>
      </c>
      <c r="I7" s="6">
        <f>'P&amp;L eng '!I7/'P&amp;L eng EUR'!$E$34</f>
        <v>-15836.516238900376</v>
      </c>
      <c r="J7" s="6">
        <f>'P&amp;L eng '!J7/'P&amp;L eng EUR'!$E$34</f>
        <v>-13259.214207517334</v>
      </c>
    </row>
    <row r="8" spans="1:10" s="16" customFormat="1" ht="18" customHeight="1">
      <c r="A8" s="12"/>
      <c r="B8" s="13" t="s">
        <v>11</v>
      </c>
      <c r="C8" s="14">
        <f>SUM(C6:C7)</f>
        <v>80288.286096581927</v>
      </c>
      <c r="D8" s="14">
        <f>SUM(D6:D7)</f>
        <v>82779.467218099977</v>
      </c>
      <c r="E8" s="14">
        <f t="shared" ref="E8:J8" si="1">SUM(E6:E7)</f>
        <v>84824.47390828366</v>
      </c>
      <c r="F8" s="14">
        <f t="shared" si="1"/>
        <v>82401.411020557105</v>
      </c>
      <c r="G8" s="14">
        <f t="shared" si="1"/>
        <v>84173.701496168345</v>
      </c>
      <c r="H8" s="14">
        <f t="shared" si="1"/>
        <v>80387.544094392404</v>
      </c>
      <c r="I8" s="14">
        <f t="shared" si="1"/>
        <v>81499.330981632404</v>
      </c>
      <c r="J8" s="14">
        <f t="shared" si="1"/>
        <v>80719.133925313217</v>
      </c>
    </row>
    <row r="9" spans="1:10" s="4" customFormat="1" ht="18" customHeight="1">
      <c r="B9" s="5" t="s">
        <v>13</v>
      </c>
      <c r="C9" s="6">
        <f>'P&amp;L eng '!C9/'P&amp;L eng EUR'!$E$34</f>
        <v>26.517455297409075</v>
      </c>
      <c r="D9" s="6">
        <f>'P&amp;L eng '!D9/'P&amp;L eng EUR'!$E$34</f>
        <v>108.74589466001703</v>
      </c>
      <c r="E9" s="6">
        <f>'P&amp;L eng '!E9/'P&amp;L eng EUR'!$E$34</f>
        <v>16411.385476219439</v>
      </c>
      <c r="F9" s="6">
        <f>'P&amp;L eng '!F9/'P&amp;L eng EUR'!$E$34</f>
        <v>2.4327940639824837</v>
      </c>
      <c r="G9" s="6">
        <f>'P&amp;L eng '!G9/'P&amp;L eng EUR'!$E$34</f>
        <v>68.361513197907797</v>
      </c>
      <c r="H9" s="6">
        <f>'P&amp;L eng '!H9/'P&amp;L eng EUR'!$E$34</f>
        <v>148.64371730932976</v>
      </c>
      <c r="I9" s="6">
        <f>'P&amp;L eng '!I9/'P&amp;L eng EUR'!$E$34</f>
        <v>12959.007420021895</v>
      </c>
      <c r="J9" s="6">
        <f>'P&amp;L eng '!J9/'P&amp;L eng EUR'!$E$34</f>
        <v>86.120909864979922</v>
      </c>
    </row>
    <row r="10" spans="1:10" s="4" customFormat="1" ht="18" customHeight="1">
      <c r="B10" s="5" t="s">
        <v>15</v>
      </c>
      <c r="C10" s="6">
        <f>'P&amp;L eng '!C10/'P&amp;L eng EUR'!$E$34</f>
        <v>12091.229777399343</v>
      </c>
      <c r="D10" s="6">
        <f>'P&amp;L eng '!D10/'P&amp;L eng EUR'!$E$34</f>
        <v>26159.834570003648</v>
      </c>
      <c r="E10" s="6">
        <f>'P&amp;L eng '!E10/'P&amp;L eng EUR'!$E$34</f>
        <v>17290.597250942708</v>
      </c>
      <c r="F10" s="6">
        <f>'P&amp;L eng '!F10/'P&amp;L eng EUR'!$E$34</f>
        <v>9450.6751003527552</v>
      </c>
      <c r="G10" s="6">
        <f>'P&amp;L eng '!G10/'P&amp;L eng EUR'!$E$34</f>
        <v>14659.530470745651</v>
      </c>
      <c r="H10" s="6">
        <f>'P&amp;L eng '!H10/'P&amp;L eng EUR'!$E$34</f>
        <v>14793.820703077485</v>
      </c>
      <c r="I10" s="6">
        <f>'P&amp;L eng '!I10/'P&amp;L eng EUR'!$E$34</f>
        <v>17094.027490572924</v>
      </c>
      <c r="J10" s="6">
        <f>'P&amp;L eng '!J10/'P&amp;L eng EUR'!$E$34</f>
        <v>16396.545432429146</v>
      </c>
    </row>
    <row r="11" spans="1:10" s="4" customFormat="1" ht="18" customHeight="1">
      <c r="B11" s="5" t="s">
        <v>17</v>
      </c>
      <c r="C11" s="6">
        <f>'P&amp;L eng '!C11/'P&amp;L eng EUR'!$E$34</f>
        <v>1197.6645176985769</v>
      </c>
      <c r="D11" s="6">
        <f>'P&amp;L eng '!D11/'P&amp;L eng EUR'!$E$34</f>
        <v>366.13550662936382</v>
      </c>
      <c r="E11" s="6">
        <f>'P&amp;L eng '!E11/'P&amp;L eng EUR'!$E$34</f>
        <v>1327.0891619024449</v>
      </c>
      <c r="F11" s="6">
        <f>'P&amp;L eng '!F11/'P&amp;L eng EUR'!$E$34</f>
        <v>-41.357499087702223</v>
      </c>
      <c r="G11" s="6">
        <f>'P&amp;L eng '!G11/'P&amp;L eng EUR'!$E$34</f>
        <v>543.72947330008515</v>
      </c>
      <c r="H11" s="6">
        <f>'P&amp;L eng '!H11/'P&amp;L eng EUR'!$E$34</f>
        <v>316.50650772412115</v>
      </c>
      <c r="I11" s="6">
        <f>'P&amp;L eng '!I11/'P&amp;L eng EUR'!$E$34</f>
        <v>26.274175891010827</v>
      </c>
      <c r="J11" s="6">
        <f>'P&amp;L eng '!J11/'P&amp;L eng EUR'!$E$34</f>
        <v>2132.1007176742487</v>
      </c>
    </row>
    <row r="12" spans="1:10" s="4" customFormat="1" ht="36" customHeight="1">
      <c r="B12" s="5" t="s">
        <v>19</v>
      </c>
      <c r="C12" s="6">
        <f>'P&amp;L eng '!C12/'P&amp;L eng EUR'!$E$34</f>
        <v>0</v>
      </c>
      <c r="D12" s="6">
        <f>'P&amp;L eng '!D12/'P&amp;L eng EUR'!$E$34</f>
        <v>0</v>
      </c>
      <c r="E12" s="6">
        <f>'P&amp;L eng '!E12/'P&amp;L eng EUR'!$E$34</f>
        <v>0</v>
      </c>
      <c r="F12" s="6">
        <f>'P&amp;L eng '!F12/'P&amp;L eng EUR'!$E$34</f>
        <v>0</v>
      </c>
      <c r="G12" s="6">
        <f>'P&amp;L eng '!G12/'P&amp;L eng EUR'!$E$34</f>
        <v>0</v>
      </c>
      <c r="H12" s="6">
        <f>'P&amp;L eng '!H12/'P&amp;L eng EUR'!$E$34</f>
        <v>0</v>
      </c>
      <c r="I12" s="6">
        <f>'P&amp;L eng '!I12/'P&amp;L eng EUR'!$E$34</f>
        <v>0</v>
      </c>
      <c r="J12" s="6">
        <f>'P&amp;L eng '!J12/'P&amp;L eng EUR'!$E$34</f>
        <v>0</v>
      </c>
    </row>
    <row r="13" spans="1:10" s="4" customFormat="1" ht="18" customHeight="1">
      <c r="B13" s="5" t="s">
        <v>21</v>
      </c>
      <c r="C13" s="6">
        <f>'P&amp;L eng '!C13/'P&amp;L eng EUR'!$E$34</f>
        <v>2225.2767303247779</v>
      </c>
      <c r="D13" s="6">
        <f>'P&amp;L eng '!D13/'P&amp;L eng EUR'!$E$34</f>
        <v>1900.01216397032</v>
      </c>
      <c r="E13" s="6">
        <f>'P&amp;L eng '!E13/'P&amp;L eng EUR'!$E$34</f>
        <v>3736.7716822770954</v>
      </c>
      <c r="F13" s="6">
        <f>'P&amp;L eng '!F13/'P&amp;L eng EUR'!$E$34</f>
        <v>4254.2269796861692</v>
      </c>
      <c r="G13" s="6">
        <f>'P&amp;L eng '!G13/'P&amp;L eng EUR'!$E$34</f>
        <v>4953.6552730811336</v>
      </c>
      <c r="H13" s="6">
        <f>'P&amp;L eng '!H13/'P&amp;L eng EUR'!$E$34</f>
        <v>1688.602359810242</v>
      </c>
      <c r="I13" s="6">
        <f>'P&amp;L eng '!I13/'P&amp;L eng EUR'!$E$34</f>
        <v>2730.3247780075417</v>
      </c>
      <c r="J13" s="6">
        <f>'P&amp;L eng '!J13/'P&amp;L eng EUR'!$E$34</f>
        <v>1805.6197542877994</v>
      </c>
    </row>
    <row r="14" spans="1:10" s="4" customFormat="1" ht="18" customHeight="1">
      <c r="B14" s="5" t="s">
        <v>23</v>
      </c>
      <c r="C14" s="6">
        <f>'P&amp;L eng '!C14/'P&amp;L eng EUR'!$E$34</f>
        <v>-20806.227952803794</v>
      </c>
      <c r="D14" s="6">
        <f>'P&amp;L eng '!D14/'P&amp;L eng EUR'!$E$34</f>
        <v>-26238.657097676682</v>
      </c>
      <c r="E14" s="6">
        <f>'P&amp;L eng '!E14/'P&amp;L eng EUR'!$E$34</f>
        <v>-19158.253253862062</v>
      </c>
      <c r="F14" s="6">
        <f>'P&amp;L eng '!F14/'P&amp;L eng EUR'!$E$34</f>
        <v>-23076.024814499451</v>
      </c>
      <c r="G14" s="6">
        <f>'P&amp;L eng '!G14/'P&amp;L eng EUR'!$E$34</f>
        <v>-25104.488505048048</v>
      </c>
      <c r="H14" s="6">
        <f>'P&amp;L eng '!H14/'P&amp;L eng EUR'!$E$34</f>
        <v>-24511.130032842721</v>
      </c>
      <c r="I14" s="6">
        <f>'P&amp;L eng '!I14/'P&amp;L eng EUR'!$E$34</f>
        <v>-35627.539228804279</v>
      </c>
      <c r="J14" s="6">
        <f>'P&amp;L eng '!J14/'P&amp;L eng EUR'!$E$34</f>
        <v>-17117.625592993554</v>
      </c>
    </row>
    <row r="15" spans="1:10" s="4" customFormat="1" ht="18" customHeight="1">
      <c r="B15" s="5" t="s">
        <v>25</v>
      </c>
      <c r="C15" s="17">
        <f>(SUM(C16:C18))</f>
        <v>-138819.6083201557</v>
      </c>
      <c r="D15" s="17">
        <f>(SUM(D16:D18))</f>
        <v>-108260.06568543972</v>
      </c>
      <c r="E15" s="17">
        <f t="shared" ref="E15:J15" si="2">(SUM(E16:E18))</f>
        <v>-113053.88638851722</v>
      </c>
      <c r="F15" s="17">
        <f t="shared" si="2"/>
        <v>-108092.20289502494</v>
      </c>
      <c r="G15" s="17">
        <f t="shared" si="2"/>
        <v>-112377.81291813649</v>
      </c>
      <c r="H15" s="17">
        <f t="shared" si="2"/>
        <v>-109633.62121396423</v>
      </c>
      <c r="I15" s="17">
        <f t="shared" si="2"/>
        <v>-104603.33292786765</v>
      </c>
      <c r="J15" s="17">
        <f t="shared" si="2"/>
        <v>-102413.57499087701</v>
      </c>
    </row>
    <row r="16" spans="1:10" s="4" customFormat="1" ht="37.5" customHeight="1">
      <c r="B16" s="19" t="s">
        <v>27</v>
      </c>
      <c r="C16" s="47">
        <f>'P&amp;L eng '!C16/'P&amp;L eng EUR'!$E$34</f>
        <v>-107654.29996350809</v>
      </c>
      <c r="D16" s="47">
        <f>'P&amp;L eng '!D16/'P&amp;L eng EUR'!$E$34</f>
        <v>-95542.63471597129</v>
      </c>
      <c r="E16" s="47">
        <f>'P&amp;L eng '!E16/'P&amp;L eng EUR'!$E$34</f>
        <v>-102232.57511251673</v>
      </c>
      <c r="F16" s="47">
        <f>'P&amp;L eng '!F16/'P&amp;L eng EUR'!$E$34</f>
        <v>-98206.300936625717</v>
      </c>
      <c r="G16" s="47">
        <f>'P&amp;L eng '!G16/'P&amp;L eng EUR'!$E$34</f>
        <v>-102606.73883955723</v>
      </c>
      <c r="H16" s="47">
        <f>'P&amp;L eng '!H16/'P&amp;L eng EUR'!$E$34</f>
        <v>-98496.533268458821</v>
      </c>
      <c r="I16" s="47">
        <f>'P&amp;L eng '!I16/'P&amp;L eng EUR'!$E$34</f>
        <v>-95285.974942221146</v>
      </c>
      <c r="J16" s="47">
        <f>'P&amp;L eng '!J16/'P&amp;L eng EUR'!$E$34</f>
        <v>-93001.82459554798</v>
      </c>
    </row>
    <row r="17" spans="1:10" s="4" customFormat="1" ht="18" customHeight="1">
      <c r="B17" s="19" t="s">
        <v>29</v>
      </c>
      <c r="C17" s="47">
        <f>'P&amp;L eng '!C17/'P&amp;L eng EUR'!$E$34</f>
        <v>-26710.375866682883</v>
      </c>
      <c r="D17" s="47">
        <f>'P&amp;L eng '!D17/'P&amp;L eng EUR'!$E$34</f>
        <v>-8384.8680209220292</v>
      </c>
      <c r="E17" s="47">
        <f>'P&amp;L eng '!E17/'P&amp;L eng EUR'!$E$34</f>
        <v>-8688.9672789198394</v>
      </c>
      <c r="F17" s="47">
        <f>'P&amp;L eng '!F17/'P&amp;L eng EUR'!$E$34</f>
        <v>-8733.7306896971168</v>
      </c>
      <c r="G17" s="47">
        <f>'P&amp;L eng '!G17/'P&amp;L eng EUR'!$E$34</f>
        <v>-7963.7513684466612</v>
      </c>
      <c r="H17" s="47">
        <f>'P&amp;L eng '!H17/'P&amp;L eng EUR'!$E$34</f>
        <v>-7871.5484734217243</v>
      </c>
      <c r="I17" s="47">
        <f>'P&amp;L eng '!I17/'P&amp;L eng EUR'!$E$34</f>
        <v>-7745.5297409074319</v>
      </c>
      <c r="J17" s="47">
        <f>'P&amp;L eng '!J17/'P&amp;L eng EUR'!$E$34</f>
        <v>-7745.5297409074319</v>
      </c>
    </row>
    <row r="18" spans="1:10" s="4" customFormat="1" ht="18" customHeight="1">
      <c r="B18" s="19" t="s">
        <v>31</v>
      </c>
      <c r="C18" s="47">
        <f>'P&amp;L eng '!C18/'P&amp;L eng EUR'!$E$34</f>
        <v>-4454.9324899647245</v>
      </c>
      <c r="D18" s="47">
        <f>'P&amp;L eng '!D18/'P&amp;L eng EUR'!$E$34</f>
        <v>-4332.5629485464051</v>
      </c>
      <c r="E18" s="47">
        <f>'P&amp;L eng '!E18/'P&amp;L eng EUR'!$E$34</f>
        <v>-2132.3439970806471</v>
      </c>
      <c r="F18" s="47">
        <f>'P&amp;L eng '!F18/'P&amp;L eng EUR'!$E$34</f>
        <v>-1152.1712687021043</v>
      </c>
      <c r="G18" s="47">
        <f>'P&amp;L eng '!G18/'P&amp;L eng EUR'!$E$34</f>
        <v>-1807.3227101325872</v>
      </c>
      <c r="H18" s="47">
        <f>'P&amp;L eng '!H18/'P&amp;L eng EUR'!$E$34</f>
        <v>-3265.539472083688</v>
      </c>
      <c r="I18" s="47">
        <f>'P&amp;L eng '!I18/'P&amp;L eng EUR'!$E$34</f>
        <v>-1571.8282447390827</v>
      </c>
      <c r="J18" s="47">
        <f>'P&amp;L eng '!J18/'P&amp;L eng EUR'!$E$34</f>
        <v>-1666.2206544216033</v>
      </c>
    </row>
    <row r="19" spans="1:10" s="23" customFormat="1" ht="18" customHeight="1">
      <c r="A19" s="22"/>
      <c r="B19" s="23" t="s">
        <v>33</v>
      </c>
      <c r="C19" s="24">
        <f>SUM(C5,C8,C9,C10,C11,C12,C13,C14,C15)</f>
        <v>67392.288042817148</v>
      </c>
      <c r="D19" s="24">
        <f>SUM(D5,D8,D9,D10,D11,D12,D13,D14,D15)</f>
        <v>106295.82775818028</v>
      </c>
      <c r="E19" s="24">
        <f t="shared" ref="E19:J19" si="3">SUM(E5,E8,E9,E10,E11,E12,E13,E14,E15)</f>
        <v>113632.64809633858</v>
      </c>
      <c r="F19" s="24">
        <f t="shared" si="3"/>
        <v>85219.316384868027</v>
      </c>
      <c r="G19" s="24">
        <f t="shared" si="3"/>
        <v>88909.135141710241</v>
      </c>
      <c r="H19" s="24">
        <f t="shared" si="3"/>
        <v>74599.197177958893</v>
      </c>
      <c r="I19" s="24">
        <f t="shared" si="3"/>
        <v>80709.889307870064</v>
      </c>
      <c r="J19" s="24">
        <f t="shared" si="3"/>
        <v>84872.88651015691</v>
      </c>
    </row>
    <row r="20" spans="1:10" s="4" customFormat="1" ht="37.5" customHeight="1">
      <c r="B20" s="5" t="s">
        <v>58</v>
      </c>
      <c r="C20" s="24">
        <f>'P&amp;L eng '!C20/'P&amp;L eng EUR'!$E$34</f>
        <v>845.15265782751487</v>
      </c>
      <c r="D20" s="24">
        <f>'P&amp;L eng '!D20/'P&amp;L eng EUR'!$E$34</f>
        <v>664.8826176864128</v>
      </c>
      <c r="E20" s="24">
        <f>'P&amp;L eng '!E20/'P&amp;L eng EUR'!$E$34</f>
        <v>419.90025544337669</v>
      </c>
      <c r="F20" s="24">
        <f>'P&amp;L eng '!F20/'P&amp;L eng EUR'!$E$34</f>
        <v>771.43899768884557</v>
      </c>
      <c r="G20" s="24">
        <f>'P&amp;L eng '!G20/'P&amp;L eng EUR'!$E$34</f>
        <v>468.31285731662814</v>
      </c>
      <c r="H20" s="24">
        <f>'P&amp;L eng '!H20/'P&amp;L eng EUR'!$E$34</f>
        <v>282.44739082836639</v>
      </c>
      <c r="I20" s="24">
        <f>'P&amp;L eng '!I20/'P&amp;L eng EUR'!$E$34</f>
        <v>383.65162389003768</v>
      </c>
      <c r="J20" s="24">
        <f>'P&amp;L eng '!J20/'P&amp;L eng EUR'!$E$34</f>
        <v>-51.331954750030413</v>
      </c>
    </row>
    <row r="21" spans="1:10" s="4" customFormat="1" ht="18" customHeight="1">
      <c r="B21" s="5"/>
      <c r="C21" s="6"/>
      <c r="D21" s="6"/>
      <c r="E21" s="6"/>
      <c r="F21" s="6"/>
      <c r="G21" s="6"/>
      <c r="H21" s="6"/>
      <c r="I21" s="6"/>
      <c r="J21" s="7"/>
    </row>
    <row r="22" spans="1:10" s="16" customFormat="1" ht="18" customHeight="1">
      <c r="A22" s="12"/>
      <c r="B22" s="48" t="s">
        <v>36</v>
      </c>
      <c r="C22" s="14">
        <f>SUM(C19,C20)</f>
        <v>68237.440700644656</v>
      </c>
      <c r="D22" s="14">
        <f>SUM(D19,D20)</f>
        <v>106960.71037586669</v>
      </c>
      <c r="E22" s="14">
        <f t="shared" ref="E22:J22" si="4">SUM(E19,E20)</f>
        <v>114052.54835178197</v>
      </c>
      <c r="F22" s="14">
        <f t="shared" si="4"/>
        <v>85990.755382556876</v>
      </c>
      <c r="G22" s="14">
        <f t="shared" si="4"/>
        <v>89377.447999026874</v>
      </c>
      <c r="H22" s="14">
        <f t="shared" si="4"/>
        <v>74881.644568787262</v>
      </c>
      <c r="I22" s="14">
        <f t="shared" si="4"/>
        <v>81093.540931760101</v>
      </c>
      <c r="J22" s="14">
        <f t="shared" si="4"/>
        <v>84821.554555406881</v>
      </c>
    </row>
    <row r="23" spans="1:10" s="4" customFormat="1" ht="18" customHeight="1">
      <c r="B23" s="31"/>
      <c r="C23" s="32"/>
      <c r="D23" s="32"/>
      <c r="E23" s="32"/>
      <c r="F23" s="32"/>
      <c r="G23" s="32"/>
      <c r="H23" s="32"/>
      <c r="I23" s="32"/>
      <c r="J23" s="33"/>
    </row>
    <row r="24" spans="1:10" s="4" customFormat="1" ht="18" customHeight="1">
      <c r="B24" s="31" t="s">
        <v>38</v>
      </c>
      <c r="C24" s="24">
        <f>'P&amp;L eng '!C24/'P&amp;L eng EUR'!$E$34</f>
        <v>-18479.26043060455</v>
      </c>
      <c r="D24" s="24">
        <f>'P&amp;L eng '!D24/'P&amp;L eng EUR'!$E$34</f>
        <v>-21604.670964602847</v>
      </c>
      <c r="E24" s="24">
        <f>'P&amp;L eng '!E24/'P&amp;L eng EUR'!$E$34</f>
        <v>-20012.650529132708</v>
      </c>
      <c r="F24" s="24">
        <f>'P&amp;L eng '!F24/'P&amp;L eng EUR'!$E$34</f>
        <v>-16673.39739691035</v>
      </c>
      <c r="G24" s="24">
        <f>'P&amp;L eng '!G24/'P&amp;L eng EUR'!$E$34</f>
        <v>-20188.298260552245</v>
      </c>
      <c r="H24" s="24">
        <f>'P&amp;L eng '!H24/'P&amp;L eng EUR'!$E$34</f>
        <v>-16697.238778737381</v>
      </c>
      <c r="I24" s="24">
        <f>'P&amp;L eng '!I24/'P&amp;L eng EUR'!$E$34</f>
        <v>-16054.25130762681</v>
      </c>
      <c r="J24" s="24">
        <f>'P&amp;L eng '!J24/'P&amp;L eng EUR'!$E$34</f>
        <v>-24085.391071645787</v>
      </c>
    </row>
    <row r="25" spans="1:10" s="4" customFormat="1" ht="18" customHeight="1">
      <c r="B25" s="31"/>
      <c r="C25" s="32"/>
      <c r="D25" s="32"/>
      <c r="E25" s="32"/>
      <c r="F25" s="32"/>
      <c r="G25" s="32"/>
      <c r="H25" s="32"/>
      <c r="I25" s="32"/>
      <c r="J25" s="33"/>
    </row>
    <row r="26" spans="1:10" s="16" customFormat="1" ht="18" customHeight="1">
      <c r="A26" s="12"/>
      <c r="B26" s="13" t="s">
        <v>40</v>
      </c>
      <c r="C26" s="14">
        <f>SUM(C22:C24)</f>
        <v>49758.180270040102</v>
      </c>
      <c r="D26" s="14">
        <f>SUM(D22:D24)</f>
        <v>85356.039411263846</v>
      </c>
      <c r="E26" s="14">
        <f t="shared" ref="E26:J26" si="5">SUM(E22:E24)</f>
        <v>94039.897822649262</v>
      </c>
      <c r="F26" s="14">
        <f t="shared" si="5"/>
        <v>69317.357985646522</v>
      </c>
      <c r="G26" s="14">
        <f t="shared" si="5"/>
        <v>69189.149738474633</v>
      </c>
      <c r="H26" s="14">
        <f t="shared" si="5"/>
        <v>58184.405790049881</v>
      </c>
      <c r="I26" s="14">
        <f t="shared" si="5"/>
        <v>65039.289624133293</v>
      </c>
      <c r="J26" s="14">
        <f t="shared" si="5"/>
        <v>60736.163483761091</v>
      </c>
    </row>
    <row r="27" spans="1:10" s="4" customFormat="1" ht="18" customHeight="1">
      <c r="B27" s="34"/>
      <c r="C27" s="35"/>
      <c r="D27" s="35"/>
      <c r="E27" s="35"/>
      <c r="F27" s="35"/>
      <c r="G27" s="35"/>
      <c r="H27" s="35"/>
      <c r="I27" s="35"/>
      <c r="J27" s="36"/>
    </row>
    <row r="28" spans="1:10" s="4" customFormat="1" ht="18" customHeight="1">
      <c r="B28" s="31" t="s">
        <v>42</v>
      </c>
      <c r="C28" s="32"/>
      <c r="D28" s="32"/>
      <c r="E28" s="32"/>
      <c r="F28" s="32"/>
      <c r="G28" s="32"/>
      <c r="H28" s="32"/>
      <c r="I28" s="32"/>
      <c r="J28" s="33"/>
    </row>
    <row r="29" spans="1:10" s="16" customFormat="1" ht="18" customHeight="1">
      <c r="A29" s="12"/>
      <c r="B29" s="13" t="s">
        <v>52</v>
      </c>
      <c r="C29" s="14">
        <f>C26-C30</f>
        <v>48269.79686169562</v>
      </c>
      <c r="D29" s="14">
        <f>D26-D30</f>
        <v>83896.606252280748</v>
      </c>
      <c r="E29" s="14">
        <f t="shared" ref="E29:J29" si="6">E26-E30</f>
        <v>90222.843936260746</v>
      </c>
      <c r="F29" s="14">
        <f t="shared" si="6"/>
        <v>65737.9880793091</v>
      </c>
      <c r="G29" s="14">
        <f t="shared" si="6"/>
        <v>65130.519401532656</v>
      </c>
      <c r="H29" s="14">
        <f t="shared" si="6"/>
        <v>54230.872156671947</v>
      </c>
      <c r="I29" s="14">
        <f t="shared" si="6"/>
        <v>60846.369054859482</v>
      </c>
      <c r="J29" s="14">
        <f t="shared" si="6"/>
        <v>56800.632526456626</v>
      </c>
    </row>
    <row r="30" spans="1:10" s="37" customFormat="1" ht="18" customHeight="1">
      <c r="B30" s="31" t="s">
        <v>55</v>
      </c>
      <c r="C30" s="24">
        <f>'P&amp;L eng '!C30/'P&amp;L eng EUR'!$E$34</f>
        <v>1488.3834083444835</v>
      </c>
      <c r="D30" s="24">
        <f>'P&amp;L eng '!D30/'P&amp;L eng EUR'!$E$34</f>
        <v>1459.433158983092</v>
      </c>
      <c r="E30" s="24">
        <f>'P&amp;L eng '!E30/'P&amp;L eng EUR'!$E$34</f>
        <v>3817.0538863885172</v>
      </c>
      <c r="F30" s="24">
        <f>'P&amp;L eng '!F30/'P&amp;L eng EUR'!$E$34</f>
        <v>3579.3699063374283</v>
      </c>
      <c r="G30" s="24">
        <f>'P&amp;L eng '!G30/'P&amp;L eng EUR'!$E$34</f>
        <v>4058.6303369419779</v>
      </c>
      <c r="H30" s="24">
        <f>'P&amp;L eng '!H30/'P&amp;L eng EUR'!$E$34</f>
        <v>3953.5336333779346</v>
      </c>
      <c r="I30" s="24">
        <f>'P&amp;L eng '!I30/'P&amp;L eng EUR'!$E$34</f>
        <v>4192.9205692738105</v>
      </c>
      <c r="J30" s="24">
        <f>'P&amp;L eng '!J30/'P&amp;L eng EUR'!$E$34</f>
        <v>3935.5309573044642</v>
      </c>
    </row>
    <row r="34" spans="1:5">
      <c r="C34" s="41"/>
      <c r="D34" s="41" t="s">
        <v>63</v>
      </c>
      <c r="E34" s="46">
        <v>4.1105</v>
      </c>
    </row>
    <row r="36" spans="1:5">
      <c r="A36" s="38" t="s">
        <v>1</v>
      </c>
    </row>
    <row r="37" spans="1:5">
      <c r="A37" s="38" t="s">
        <v>3</v>
      </c>
    </row>
    <row r="38" spans="1:5">
      <c r="A38" s="38" t="s">
        <v>5</v>
      </c>
    </row>
    <row r="39" spans="1:5">
      <c r="A39" s="38" t="s">
        <v>7</v>
      </c>
    </row>
    <row r="40" spans="1:5">
      <c r="A40" s="38" t="s">
        <v>9</v>
      </c>
    </row>
    <row r="41" spans="1:5">
      <c r="A41" s="38" t="s">
        <v>11</v>
      </c>
    </row>
    <row r="42" spans="1:5">
      <c r="A42" s="38" t="s">
        <v>13</v>
      </c>
    </row>
    <row r="43" spans="1:5">
      <c r="A43" s="38" t="s">
        <v>15</v>
      </c>
    </row>
    <row r="44" spans="1:5">
      <c r="A44" s="38" t="s">
        <v>17</v>
      </c>
    </row>
    <row r="45" spans="1:5">
      <c r="A45" s="38" t="s">
        <v>19</v>
      </c>
    </row>
    <row r="46" spans="1:5">
      <c r="A46" s="38" t="s">
        <v>21</v>
      </c>
    </row>
    <row r="47" spans="1:5">
      <c r="A47" s="38" t="s">
        <v>23</v>
      </c>
    </row>
    <row r="48" spans="1:5">
      <c r="A48" s="38" t="s">
        <v>25</v>
      </c>
    </row>
    <row r="49" spans="1:1">
      <c r="A49" s="38" t="s">
        <v>27</v>
      </c>
    </row>
    <row r="50" spans="1:1">
      <c r="A50" s="38" t="s">
        <v>29</v>
      </c>
    </row>
    <row r="51" spans="1:1">
      <c r="A51" s="38" t="s">
        <v>31</v>
      </c>
    </row>
    <row r="52" spans="1:1">
      <c r="A52" s="38" t="s">
        <v>33</v>
      </c>
    </row>
    <row r="53" spans="1:1">
      <c r="A53" s="38" t="s">
        <v>34</v>
      </c>
    </row>
    <row r="55" spans="1:1">
      <c r="A55" s="38" t="s">
        <v>36</v>
      </c>
    </row>
    <row r="57" spans="1:1">
      <c r="A57" s="38" t="s">
        <v>38</v>
      </c>
    </row>
    <row r="59" spans="1:1">
      <c r="A59" s="38" t="s">
        <v>40</v>
      </c>
    </row>
    <row r="61" spans="1:1">
      <c r="A61" s="38" t="s">
        <v>42</v>
      </c>
    </row>
    <row r="62" spans="1:1">
      <c r="A62" s="38" t="s">
        <v>43</v>
      </c>
    </row>
    <row r="63" spans="1:1">
      <c r="A63" s="38" t="s">
        <v>44</v>
      </c>
    </row>
  </sheetData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P&amp;L pol</vt:lpstr>
      <vt:lpstr>P&amp;L eng </vt:lpstr>
      <vt:lpstr>P&amp;L eng EUR</vt:lpstr>
      <vt:lpstr>Arkusz2</vt:lpstr>
      <vt:lpstr>'P&amp;L eng '!Obszar_wydruku</vt:lpstr>
      <vt:lpstr>'P&amp;L eng EUR'!Obszar_wydruku</vt:lpstr>
      <vt:lpstr>'P&amp;L eng '!Tytuły_wydruku</vt:lpstr>
      <vt:lpstr>'P&amp;L eng EUR'!Tytuły_wydruku</vt:lpstr>
    </vt:vector>
  </TitlesOfParts>
  <Company>Bank Zachodni WBK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Pawel Kolodzinski</cp:lastModifiedBy>
  <cp:lastPrinted>2012-01-30T15:52:16Z</cp:lastPrinted>
  <dcterms:created xsi:type="dcterms:W3CDTF">2008-10-13T13:16:46Z</dcterms:created>
  <dcterms:modified xsi:type="dcterms:W3CDTF">2012-01-30T15:52:19Z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-1694371568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